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OAN DL CHUẨN\NĂM 2022\BÁO CÁO\BÁO CÁO CUỐI NĂM\"/>
    </mc:Choice>
  </mc:AlternateContent>
  <bookViews>
    <workbookView xWindow="0" yWindow="0" windowWidth="19200" windowHeight="8325" activeTab="1"/>
  </bookViews>
  <sheets>
    <sheet name="BANG KIEM TRA DP" sheetId="1" r:id="rId1"/>
    <sheet name="CẢI TIẾN" sheetId="2" r:id="rId2"/>
    <sheet name="1205" sheetId="4" r:id="rId3"/>
  </sheets>
  <definedNames>
    <definedName name="_xlnm._FilterDatabase" localSheetId="1" hidden="1">'CẢI TIẾN'!$A$6:$I$90</definedName>
    <definedName name="_xlnm.Print_Titles" localSheetId="0">'BANG KIEM TRA DP'!$2:$2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7" i="2"/>
  <c r="F67" i="4" l="1"/>
  <c r="H8" i="2" l="1"/>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7" i="2"/>
  <c r="D338" i="1" l="1"/>
  <c r="D332" i="1" s="1"/>
  <c r="E90" i="2" l="1"/>
  <c r="D90" i="2"/>
  <c r="C90" i="2"/>
  <c r="H90" i="2" l="1"/>
  <c r="D249" i="1"/>
  <c r="D3" i="1" l="1"/>
  <c r="D267" i="1"/>
  <c r="D144" i="1"/>
  <c r="E144" i="1"/>
  <c r="D12" i="1" l="1"/>
  <c r="E12" i="1" s="1"/>
  <c r="C12" i="1"/>
  <c r="C338" i="1"/>
  <c r="E378" i="1" l="1"/>
  <c r="D378" i="1"/>
  <c r="E373" i="1"/>
  <c r="D373" i="1"/>
  <c r="D357" i="1" s="1"/>
  <c r="C368" i="1"/>
  <c r="E363" i="1"/>
  <c r="D363" i="1"/>
  <c r="C363" i="1"/>
  <c r="E358" i="1"/>
  <c r="D358" i="1"/>
  <c r="C358" i="1"/>
  <c r="E274" i="1"/>
  <c r="D274" i="1"/>
  <c r="C274" i="1"/>
  <c r="E267" i="1"/>
  <c r="C267" i="1"/>
  <c r="E263" i="1"/>
  <c r="D263" i="1"/>
  <c r="C263" i="1"/>
  <c r="C257" i="1"/>
  <c r="C256" i="1" s="1"/>
  <c r="E256" i="1"/>
  <c r="D256" i="1"/>
  <c r="E251" i="1"/>
  <c r="D251" i="1"/>
  <c r="C251" i="1"/>
  <c r="C249" i="1" l="1"/>
  <c r="C357" i="1" l="1"/>
  <c r="E398" i="1"/>
  <c r="D398" i="1"/>
  <c r="E395" i="1"/>
  <c r="D395" i="1"/>
  <c r="E392" i="1"/>
  <c r="D392" i="1"/>
  <c r="D391" i="1" s="1"/>
  <c r="D383" i="1" s="1"/>
  <c r="C391" i="1"/>
  <c r="D387" i="1"/>
  <c r="C387" i="1"/>
  <c r="E329" i="1"/>
  <c r="D329" i="1"/>
  <c r="C329" i="1"/>
  <c r="E317" i="1"/>
  <c r="D317" i="1"/>
  <c r="C317" i="1"/>
  <c r="C313" i="1" s="1"/>
  <c r="C312" i="1" s="1"/>
  <c r="E314" i="1"/>
  <c r="D314" i="1"/>
  <c r="E305" i="1"/>
  <c r="D305" i="1"/>
  <c r="D304" i="1" s="1"/>
  <c r="C304" i="1"/>
  <c r="E298" i="1"/>
  <c r="D298" i="1"/>
  <c r="E293" i="1"/>
  <c r="D293" i="1"/>
  <c r="E288" i="1"/>
  <c r="E279" i="1"/>
  <c r="D279" i="1"/>
  <c r="C279" i="1"/>
  <c r="C278" i="1" s="1"/>
  <c r="E235" i="1"/>
  <c r="D235" i="1"/>
  <c r="C235" i="1"/>
  <c r="E228" i="1"/>
  <c r="E227" i="1" s="1"/>
  <c r="D227" i="1"/>
  <c r="C228" i="1"/>
  <c r="C227" i="1" s="1"/>
  <c r="E221" i="1"/>
  <c r="D221" i="1"/>
  <c r="C221" i="1"/>
  <c r="E217" i="1"/>
  <c r="D217" i="1"/>
  <c r="C217" i="1"/>
  <c r="E209" i="1"/>
  <c r="D209" i="1"/>
  <c r="C209" i="1"/>
  <c r="E201" i="1"/>
  <c r="D201" i="1"/>
  <c r="C201" i="1"/>
  <c r="E197" i="1"/>
  <c r="D197" i="1"/>
  <c r="C197" i="1"/>
  <c r="E192" i="1"/>
  <c r="D192" i="1"/>
  <c r="C192" i="1"/>
  <c r="E180" i="1"/>
  <c r="D180" i="1"/>
  <c r="C180" i="1"/>
  <c r="E177" i="1"/>
  <c r="D177" i="1"/>
  <c r="C177" i="1"/>
  <c r="C173" i="1"/>
  <c r="C170" i="1"/>
  <c r="E158" i="1"/>
  <c r="D158" i="1"/>
  <c r="C158" i="1"/>
  <c r="E154" i="1"/>
  <c r="D154" i="1"/>
  <c r="E149" i="1"/>
  <c r="D149" i="1"/>
  <c r="C144" i="1"/>
  <c r="E135" i="1"/>
  <c r="D135" i="1"/>
  <c r="C135" i="1"/>
  <c r="E131" i="1"/>
  <c r="D131" i="1"/>
  <c r="C131" i="1"/>
  <c r="E126" i="1"/>
  <c r="D126" i="1"/>
  <c r="C126" i="1"/>
  <c r="E121" i="1"/>
  <c r="D121" i="1"/>
  <c r="C121" i="1"/>
  <c r="E112" i="1"/>
  <c r="D112" i="1"/>
  <c r="C112" i="1"/>
  <c r="E108" i="1"/>
  <c r="D108" i="1"/>
  <c r="C108" i="1"/>
  <c r="E104" i="1"/>
  <c r="D104" i="1"/>
  <c r="C104" i="1"/>
  <c r="E99" i="1"/>
  <c r="D99" i="1"/>
  <c r="C99" i="1"/>
  <c r="E89" i="1"/>
  <c r="D89" i="1"/>
  <c r="C89" i="1"/>
  <c r="E80" i="1"/>
  <c r="D80" i="1"/>
  <c r="C80" i="1"/>
  <c r="E72" i="1"/>
  <c r="D72" i="1"/>
  <c r="C72" i="1"/>
  <c r="E65" i="1"/>
  <c r="D65" i="1"/>
  <c r="C65" i="1"/>
  <c r="E55" i="1"/>
  <c r="D55" i="1"/>
  <c r="C55" i="1"/>
  <c r="E52" i="1"/>
  <c r="D52" i="1"/>
  <c r="C52" i="1"/>
  <c r="E43" i="1"/>
  <c r="D43" i="1"/>
  <c r="D33" i="1" s="1"/>
  <c r="D39" i="1"/>
  <c r="E39" i="1" s="1"/>
  <c r="C39" i="1"/>
  <c r="E34" i="1"/>
  <c r="D34" i="1"/>
  <c r="C34" i="1"/>
  <c r="D29" i="1"/>
  <c r="E29" i="1" s="1"/>
  <c r="C29" i="1"/>
  <c r="E26" i="1"/>
  <c r="D26" i="1"/>
  <c r="C23" i="1"/>
  <c r="C22" i="1" s="1"/>
  <c r="E22" i="1"/>
  <c r="D22" i="1"/>
  <c r="E19" i="1"/>
  <c r="D19" i="1"/>
  <c r="C19" i="1"/>
  <c r="E16" i="1"/>
  <c r="D16" i="1"/>
  <c r="C16" i="1"/>
  <c r="E4" i="1"/>
  <c r="D4" i="1"/>
  <c r="D313" i="1" l="1"/>
  <c r="D312" i="1" s="1"/>
  <c r="D303" i="1" s="1"/>
  <c r="D225" i="1"/>
  <c r="C225" i="1"/>
  <c r="E278" i="1"/>
  <c r="C140" i="1"/>
  <c r="C98" i="1"/>
  <c r="E225" i="1"/>
  <c r="C383" i="1"/>
  <c r="D140" i="1"/>
  <c r="D98" i="1"/>
  <c r="E98" i="1"/>
  <c r="C33" i="1"/>
  <c r="E313" i="1"/>
  <c r="E312" i="1" s="1"/>
  <c r="C303" i="1"/>
  <c r="E33" i="1"/>
  <c r="C168" i="1"/>
  <c r="D168" i="1"/>
  <c r="E168" i="1"/>
  <c r="D278" i="1"/>
  <c r="E391" i="1"/>
  <c r="E383" i="1" s="1"/>
  <c r="E304" i="1"/>
  <c r="E140" i="1"/>
  <c r="E303" i="1" l="1"/>
  <c r="D167" i="1"/>
  <c r="C32" i="1"/>
  <c r="E167" i="1"/>
  <c r="C167" i="1"/>
  <c r="C401" i="1" s="1"/>
  <c r="E32" i="1"/>
  <c r="D32" i="1"/>
  <c r="D401" i="1" l="1"/>
  <c r="D402" i="1"/>
  <c r="E401" i="1"/>
</calcChain>
</file>

<file path=xl/sharedStrings.xml><?xml version="1.0" encoding="utf-8"?>
<sst xmlns="http://schemas.openxmlformats.org/spreadsheetml/2006/main" count="765" uniqueCount="655">
  <si>
    <t>Tiêu
chuẩn</t>
  </si>
  <si>
    <t>Nội dung</t>
  </si>
  <si>
    <t>Điểm chuẩn</t>
  </si>
  <si>
    <t>Điểm tự chấm</t>
  </si>
  <si>
    <t>Điểm phúc tra</t>
  </si>
  <si>
    <t>I</t>
  </si>
  <si>
    <t>TRUYỀN THÔNG GIÁO DỤC SỨC KHỎE</t>
  </si>
  <si>
    <t>Xây dựng kế hoạch về TT-GDSK được Thủ trưởng đơn vị phê duyệt và tổ chức thực hiện kế hoạch đạt được các chỉ tiêu đề ra</t>
  </si>
  <si>
    <t>+ Có kế hoạch tổng thể cả năm.</t>
  </si>
  <si>
    <t>+ Có kế hoạch của từng quý trong năm (đủ 04 quý/ năm).</t>
  </si>
  <si>
    <t>+ Có kế hoạch của các tháng trong năm (đủ 12 tháng/năm).</t>
  </si>
  <si>
    <t>Có đầy đủ kế hoạch và thực hiện đạt mức 90% - 100% các chỉ tiêu được giao</t>
  </si>
  <si>
    <t>Có đầy đủ kế hoạch, thực hiện đạt &gt;80% chỉ tiêu được giao</t>
  </si>
  <si>
    <t>Không có đầy đủ các kế hoạch thực hiện</t>
  </si>
  <si>
    <t>* Xem các kế hoạch năm, quý, tháng và xem kết quả hoạt động của các kế hoạch; .</t>
  </si>
  <si>
    <t xml:space="preserve">- Có văn bản chỉ đạo và có tổ chức kiểm tra, giám sát ≥ 50% trạm y tế 2 lần/năm hoặc không có văn bản chỉ đạo nhưng có  tổ chức kiểm tra, giám sát ≥ 50% trạm y tế 2 lần/năm. </t>
  </si>
  <si>
    <t>- Có văn bản chỉ đạo nhưng không có tổ chức kiểm tra, giám sát ≥ 50% trạm y tế 2 lần/năm</t>
  </si>
  <si>
    <r>
      <t xml:space="preserve">Có Kế hoạch phối hợp với các Khoa liên quan tổ chức triển khai các hoạt động truyền thông giáo dục sức khỏe, tổ chức các sự kiện liên quan đến chăm sóc sức khỏe.
</t>
    </r>
    <r>
      <rPr>
        <i/>
        <sz val="12"/>
        <rFont val="Times New Roman"/>
        <family val="1"/>
      </rPr>
      <t>Xem: Kế hoạch triển khai, báo cáo kết quả (nếu có đầy đủ được 0,5 điểm, thiếu 01 nội dung hoặc không có=00 điểm).</t>
    </r>
    <r>
      <rPr>
        <sz val="12"/>
        <rFont val="Times New Roman"/>
        <family val="1"/>
      </rPr>
      <t xml:space="preserve">
</t>
    </r>
  </si>
  <si>
    <t>Nếu có kế hoạch và báo cáo đầy đủ kết quả thực hiện</t>
  </si>
  <si>
    <t xml:space="preserve">Không có kế hoạch và không báo cáo đầy đủ kết quả thực hiện hoặc có thiếu 01 trong hai nội dung này </t>
  </si>
  <si>
    <t>- Đảm bảo tin, bài đăng tải theo quy định (ít nhất 1 bài, 2 tin/quý hoặc ngược lại)</t>
  </si>
  <si>
    <t>- Thiếu hoặc không có tin, bài đăng tải trên Website Ngành</t>
  </si>
  <si>
    <r>
      <t xml:space="preserve">Thực hiện lồng ghép công tác TT- GDSK trong các chương trình mục tiêu y tế-dân số.
</t>
    </r>
    <r>
      <rPr>
        <i/>
        <sz val="12"/>
        <rFont val="Times New Roman"/>
        <family val="1"/>
      </rPr>
      <t>* Kiểm tra các kế hoạch, báo cáo hoạt động của các chương trình mục tiêu Y tế. Trong đó lưu ý nội dung lồng ghép công tác Truyền thông - GDSK</t>
    </r>
  </si>
  <si>
    <t xml:space="preserve"> - Từ 10 Dự án trở lên</t>
  </si>
  <si>
    <t xml:space="preserve"> - Từ 6 – 9 Dự án</t>
  </si>
  <si>
    <t xml:space="preserve"> - Dưới 6 Dự án</t>
  </si>
  <si>
    <t xml:space="preserve">- Có phòng lồng ghép truyền thông và tư vấn sức khỏe </t>
  </si>
  <si>
    <t xml:space="preserve"> - Truyền thông theo các nhóm đối tượng (từ 3 nhóm trở lên)</t>
  </si>
  <si>
    <r>
      <t xml:space="preserve">Thực hiện bảo quản và sử dụng tài liệu truyền thông có hiệu quả
</t>
    </r>
    <r>
      <rPr>
        <i/>
        <sz val="12"/>
        <rFont val="Times New Roman"/>
        <family val="1"/>
      </rPr>
      <t>* Kiểm tra sổ sách tiếp nhận và cấp phát; thực tế công tác lưu trữ, bảo quản tại đơn vị</t>
    </r>
  </si>
  <si>
    <t>- Có sổ sách theo dõi việc tiếp nhận và cấp phát; đảm bảo các điều kiện quản lý và lưu trữ tài liệu</t>
  </si>
  <si>
    <t>- Không theo dõi, quản lý tài liệu; thiếu điều kiện bảo quản, lưu trữ</t>
  </si>
  <si>
    <t>II</t>
  </si>
  <si>
    <t>KIỂM SOÁT BỆNH  TẬT VÀ HIV/AIDS</t>
  </si>
  <si>
    <t>II.1</t>
  </si>
  <si>
    <t>Kiểm soát bệnh tật</t>
  </si>
  <si>
    <t xml:space="preserve"> Có kế hoạch và triển khai các hoạt động  phòng chống dịch chủ động ngay từ đầu năm, có chỉ tiêu cụ thể cho từng bệnh và các biện pháp thực hiện.</t>
  </si>
  <si>
    <t xml:space="preserve"> - Đạt đủ các nội dung và đạt trên 80% chỉ tiêu KH năm.</t>
  </si>
  <si>
    <t xml:space="preserve"> - Chưa đạt đạt đủ các nội dung và đạt &gt; 80% chỉ tiêu KH năm.</t>
  </si>
  <si>
    <t>- Không thực hiện.</t>
  </si>
  <si>
    <t>* Kiểm tra kế hoạch năm, chú ý đến kế hoạch phòng chống dịch chủ động có chỉ tiêu và mục tiêu cụ thể cho từng bệnh.</t>
  </si>
  <si>
    <t xml:space="preserve"> + Có kế hoạch phòng chống dịch bệnh đột xuất (nếu địa phương có dịch, kể cả các ổ dịch nhỏ) và thực hiện đạt đủ các nội dung.</t>
  </si>
  <si>
    <t xml:space="preserve"> + Chưa đạt đạt đủ các nội dung.</t>
  </si>
  <si>
    <t xml:space="preserve"> + Không thực hiện tốt giám sát, không xử lý kịp thời theo quy định</t>
  </si>
  <si>
    <t xml:space="preserve">Thực hiện quản lý, phát hiện và xử lý các ổ dịch lưu hành, ổ dịch bệnh truyền nhiễm mới theo đúng chuyên môn, quy định của Bộ Y tế. </t>
  </si>
  <si>
    <t xml:space="preserve"> + Thực hiện đầy đủ</t>
  </si>
  <si>
    <t xml:space="preserve"> +Thiếu 1 trong 2 nội dung này hoặc không thực hiện</t>
  </si>
  <si>
    <t>Đảm bảo nội dung trên</t>
  </si>
  <si>
    <t>Không đạt yêu cầu nội dung trên</t>
  </si>
  <si>
    <t>Phối hợp với các ngành/đơn vị liên quan để chủ động phòng, chống dịch, bệnh truyền nhiễm:</t>
  </si>
  <si>
    <t>Đạt trên 95%</t>
  </si>
  <si>
    <t>Đạt từ 85 - 95%</t>
  </si>
  <si>
    <t>Đạt từ 75-84%</t>
  </si>
  <si>
    <t>Đạt dưới 75%</t>
  </si>
  <si>
    <t xml:space="preserve"> - Thực hiện đạt đầy đủ các chỉ tiêu theo phân cấp</t>
  </si>
  <si>
    <t xml:space="preserve"> - Không đạt hoặc thiếu 01 trong các yêu cầu nội dung trên</t>
  </si>
  <si>
    <t>Có xây dựng kế hoạch và tổ chức thực hiện các hoạt động phòng, chống bệnh Lao năm; công tác thống kê báo cáo đúng, kịp thời, chính xác theo quy định:</t>
  </si>
  <si>
    <t xml:space="preserve"> + Thực hiện đạt &gt;90% chỉ tiêu được giao trong năm.</t>
  </si>
  <si>
    <t xml:space="preserve"> + Có tổ chức tuyên truyền bằng các hình thức.</t>
  </si>
  <si>
    <t xml:space="preserve"> + Thống kê báo cáo đầy đủ, chính xác, kịp thời theo quy định. </t>
  </si>
  <si>
    <t>Đạt đày đủ các nội dung trên</t>
  </si>
  <si>
    <t>Không đạt 01 trong các nội dung trên</t>
  </si>
  <si>
    <t>Có kế hoạch hoạt động chương trình chống Phong -  Da liễu của năm và tổ chức triển khai thực hiện tốt các nội dung:</t>
  </si>
  <si>
    <t xml:space="preserve"> - Thực hiện đạt &gt; 90% chỉ tiêu được giao trong năm.</t>
  </si>
  <si>
    <t xml:space="preserve"> - Có tổ chức khám lồng ghép để phát hiện BN Phong theo chỉ tiêu giao.</t>
  </si>
  <si>
    <t xml:space="preserve"> - Có sổ quản lý bệnh nhân phong  tuyến huyện ghi chép đầy đủ bệnh nhân phong phát hiện và quản lý hàng năm  </t>
  </si>
  <si>
    <t xml:space="preserve"> - Có Sổ theo dõi người khám tiếp xúc (Số người tiếp xúc trong gia đình bệnh nhân, hoặc mở rộng ra láng giềng, dòng họ ).</t>
  </si>
  <si>
    <t xml:space="preserve"> - Có đầy đủ báo cáo chính xác hàng quí theo mẫu qui định của chương trình (huyện, xã).</t>
  </si>
  <si>
    <t>Đạt đầy đủ các nội dung trên</t>
  </si>
  <si>
    <t>Không đạt 01 trong các nội dung mục này</t>
  </si>
  <si>
    <t>*Xem báo cáo kết quả thực hiện và so sánh chỉ tiêu giao.</t>
  </si>
  <si>
    <t xml:space="preserve">Có kế hoạch hoạt động chương trình phòng chống mù lòa của năm và tổ chức triển thực hiện tốt các nội dung: </t>
  </si>
  <si>
    <t xml:space="preserve"> + Đạt &gt; 90% chỉ tiêu được giao trong năm.</t>
  </si>
  <si>
    <t xml:space="preserve"> + Phối hợp với tuyến trên triển khai khám phát hiện, tổ chức tốt  phẫu thuật tại địa phương, không để xảy ra tai biến.</t>
  </si>
  <si>
    <t xml:space="preserve"> + Có tổ chức tuyên truyền phòng chống mù loà bằng các hình thức.</t>
  </si>
  <si>
    <t xml:space="preserve"> + Thống kê báo cáo chương trình đầy đủ, chính xác  kịp thời hàng quí theo qui định .</t>
  </si>
  <si>
    <t xml:space="preserve"> + Có sổ quản lý các bệnh về Mắt tại địa phương . </t>
  </si>
  <si>
    <t xml:space="preserve"> + Có danh sách quản lý bệnh nhân sau phẫu thuật (Mộng, đục TTT)</t>
  </si>
  <si>
    <t>Không đạt đầy đủ các nội dung trên</t>
  </si>
  <si>
    <t>II.2</t>
  </si>
  <si>
    <t>CÔNG TÁC PHÒNG CHỐNG HIV/AIDS</t>
  </si>
  <si>
    <t>Có kế hoạch phòng, chống HIV/AIDS năm, có giao chỉ tiêu cụ thể cho xã/phường và thực hiện hoàn thành các chỉ tiêu chuyên môn về phòng, chống HIV/AIDS được giao</t>
  </si>
  <si>
    <t>- Đầy đủ các nội dung trong kế hoạch và đạt &gt; 90% chỉ tiêu giao trong năm</t>
  </si>
  <si>
    <t>- Đầy đủ các nội dung trong kế hoạch và đạt 80 - &lt; 90% chỉ tiêu giao trong năm</t>
  </si>
  <si>
    <t>- Chưa đầy đủ các nội dung  hoặc &lt; 80% chỉ tiêu giao trong năm</t>
  </si>
  <si>
    <t>* Xem: Bản kế hoạch năm được cấp trên giao so sánh với kết qủa năm trước của đơn vị</t>
  </si>
  <si>
    <t>Hướng dẫn, chỉ đạo, kiểm tra giám sát các hoạt động phòng, chống HIV/AIDS cho các xã, phường, thị trấn</t>
  </si>
  <si>
    <t xml:space="preserve"> - Có triển khai</t>
  </si>
  <si>
    <t>- Không triển khai</t>
  </si>
  <si>
    <t>*Xem các văn bản chỉ đạo tuyến, kế hoạch triển khai, biên bản kiểm tra và phản hồi thông tin sau kiểm tra, xem danh sách trên phần mềm</t>
  </si>
  <si>
    <t>Tổ chức các hoạt động thông tin, giáo dục truyền thông thay đổi hành vi phòng, chống HIV/AIDS trên địa bàn</t>
  </si>
  <si>
    <t xml:space="preserve"> - Có triển khai </t>
  </si>
  <si>
    <t>*Xem: Kế hoạch năm có lồng ghép triển khai, tổ chức các hoạt động truyền thông, bao gồm: phong trào toàn dân PC HIV/AIDS, phòng chống HIV/AIDS tại doanh nghiệp, cơ sở vui chơi, giải trí và phát thanh qua loa xã/trạ. Kế hoạch tháng cao điểm DPLT HIV từ mẹ sang con, tháng hành động quốc gia PC HIV/AIDS</t>
  </si>
  <si>
    <t>Tổ chức triển khai hoạt động chăm sóc, điều trị HIV/AIDS theo đúng hướng dẫn của Bộ Y tế</t>
  </si>
  <si>
    <t>-Đạt &gt; 87% BN nhiễm HIV được chăm sóc và điều trị ARV/Tổng số bệnh nhân biết tình trạng nhiễm HIV</t>
  </si>
  <si>
    <t>-Chưa đạt hoặc chưa đầy đủ theo quy định</t>
  </si>
  <si>
    <t>-Không triển khai</t>
  </si>
  <si>
    <t>* Xem các hồ sơ, sổ sách liên quan vấn đề chăm sóc, điều trị HIV đơn vị; lưu ý các trường hợp điều trị dự phòng lây truyền HIV từ mẹ sang con (hiện đang giám sát, quản lý được),…; quản lý thuốc ARV,...</t>
  </si>
  <si>
    <t>Triển khai các xét nghiệm tải lượng vi rút (hoặc CD4) cho bệnh nhân HIV/AIDS điều trị bằng thuốc kháng vi rút HIV (ARV) sau 12 tháng điều trị ARV</t>
  </si>
  <si>
    <t>Đạt từ 95% người nhiễm HIV điều trị thuốc ARV có tải lượng vi rút (hoặc CD4) dưới ngưỡng ức chế.</t>
  </si>
  <si>
    <t>Đạt từ 50-94% được làm tải lượng vi rút (hoặc CD4)</t>
  </si>
  <si>
    <t>Đạt dưới 50% được làm tải lượng vi rút (hoặc CD4) hoặc không thực hiện</t>
  </si>
  <si>
    <t>Triển khai rà soát, đối chiếu số liệu bệnh nhân nhiễm HIV/AIDS và thực hiện giám sát ca bệnh tại cộng đồng (theo Thông tư 09/2012/TT-BYT)</t>
  </si>
  <si>
    <t xml:space="preserve"> + Trên 90% số xã, phường, thị trấn </t>
  </si>
  <si>
    <t xml:space="preserve"> + Từ 70 - 90% số xã, phường, thị trấn</t>
  </si>
  <si>
    <t xml:space="preserve"> + Dưới 50% số xã, phường, thị trấn hoặc không thực hiện</t>
  </si>
  <si>
    <t>*Xem: Có báo cáo rà soát của các xã, phường hoặc biên bản kiểm tra, rà soát số liệu với các xã, phường</t>
  </si>
  <si>
    <t>Tổ chức các hoạt động can thiệp giảm tác hại dự phòng lây nhiễm HIV (cung cấp BCS, BKT và ĐT Methadone)</t>
  </si>
  <si>
    <t xml:space="preserve"> - Quản lý, tiếp cận và cấp phát bao cao su, bơm kim tiêm cho các đối tượng nguy cơ cao và tổ chức triển khai thực hiện tốt các nội dung kế hoạch được giao</t>
  </si>
  <si>
    <t>- Có triển khai cung cấp bao cao su, bơm kim tiêm cho đối tượng đích</t>
  </si>
  <si>
    <t>*Xem: Kế hoạch, báo cáo, danh sách đối tượng nguy cơ cao, bảng phân phối và cấp phát vật tư (BCS,BKT) và các tài liệu liên quan khác (báo cáo…, cấp BCS tại các khách sạn, nhà nghỉ…trên địa bàn</t>
  </si>
  <si>
    <t>Thực hiện chỉ tiêu bệnh nhân được điều trị thay thế nghiện các chất dạng thuốc phiện bằng thuốc thay thế Methadone (tính số người điều trị methadone)</t>
  </si>
  <si>
    <t>- Hoàn thành 100% chỉ tiêu kế hoạch giao</t>
  </si>
  <si>
    <t>- Hoàn thành đạt &lt; 100% chỉ tiêu kế hoạch giao</t>
  </si>
  <si>
    <t>- Không thực hiện</t>
  </si>
  <si>
    <t>Thực hiện đúng và đầy đủ chế độ thống kê, báo cáo liên quan đến công tác phòng, chống HIV/AIDS theo quy định (huyện và xã..)</t>
  </si>
  <si>
    <t>- Đúng (thời gian,biểu mẫu,số liệu) và đầy đủ (tổng hợp báo cáo tại tất cả các TYT và tại đơn vị có triển khai hoạt động)</t>
  </si>
  <si>
    <t>- Có thực hiện nhưng chưa đúng, chưa đầy đủ, thường xuyên</t>
  </si>
  <si>
    <t>*Kiểm tra thực tế toàn bộ các hệ thống báo cáo lưu tại đơn vị</t>
  </si>
  <si>
    <t>II.3</t>
  </si>
  <si>
    <t>KIỂM SOÁT BỆNH KHÔNG LÂY NHIỄM</t>
  </si>
  <si>
    <t>Xây dựng đầy đủ các kế hoạch hoạt động kiểm soát BKLN trên địa bàn</t>
  </si>
  <si>
    <t>*Xem: Bản kế hoạch kiểm soát BKLN  được phê duyệt, đề cập đến: Phòng chống hút thuốc lá, uống rượu bia, dinh dưỡng không hợp lý, thiếu hoạt động thể lực; Phát hiện, tư vấn, quản lý điều trị tăng huyết áp, đái tháo đường, ung thư, COPD; Giám sát tử vong, giám sát bệnh, yếu tố nguy cơ, năng lực hệ thống.</t>
  </si>
  <si>
    <t xml:space="preserve"> + Có thực hiện đạt đầy đủ các nội dung trên</t>
  </si>
  <si>
    <t xml:space="preserve"> + Thực hiện không đạt đầy đủ nội dung trên</t>
  </si>
  <si>
    <t xml:space="preserve"> + Thực hiện đạt ≥ 80% chỉ tiêu kế hoạch giao</t>
  </si>
  <si>
    <t xml:space="preserve"> + Thực hiện đạt từ 70 - &lt; 80% chỉ tiêu kế hoạch giao</t>
  </si>
  <si>
    <t xml:space="preserve"> + Thực hiện đạt &lt; 70% chỉ tiêu kế hoạch giao</t>
  </si>
  <si>
    <t>Tỷ lệ Trạm y tế xã, phường, thị trấn thực hiện dự phòng, quản lý, điều trị một số bệnh không lây nhiễm</t>
  </si>
  <si>
    <t xml:space="preserve"> + Đạt từ 70% trở lên số xã</t>
  </si>
  <si>
    <t xml:space="preserve"> + Đạt &lt; 70% số xã</t>
  </si>
  <si>
    <t xml:space="preserve">Có kế hoạch hoạt động bảo vệ sức khỏe tâm thần cộng đồng và trẻ em của năm và tổ chức triển khai thực hiện tốt các nội dung: </t>
  </si>
  <si>
    <t xml:space="preserve"> + Có tổ chức giao ban với các cộng tác viên thôn, buôn hàng tháng tại xã trọng điểm .</t>
  </si>
  <si>
    <t xml:space="preserve"> + Cấp thuốc định kỳ: đủ thuốc, đúng thuốc, đúng bệnh , đúng liều lượng.</t>
  </si>
  <si>
    <t xml:space="preserve"> + Quản lý Hồ sơ bệnh án tốt, ghi chép đủ đúng theo qui định . </t>
  </si>
  <si>
    <t xml:space="preserve"> + Thực hiện qui chế quản lý và cung ứng thuốc hướng thần đúng theo qui định của Bộ Y tế.  </t>
  </si>
  <si>
    <t xml:space="preserve"> + Thống kê báo cáo chương trình đầy đủ, chính xác, kịp thời hàng quí theo qui định . </t>
  </si>
  <si>
    <t xml:space="preserve"> + Có quyết định uỷ quyền của Giám đốc Trung tâm cho cán bộ '- quản lý, cấp phát thuốc hướng thần tại huyện và xã theo qui định.</t>
  </si>
  <si>
    <t>Đạt &gt; 80% chỉ tiêu của SYT giao trong năm.</t>
  </si>
  <si>
    <t>III</t>
  </si>
  <si>
    <t xml:space="preserve">Y TẾ CÔNG CỘNG - DINH DƯỠNG </t>
  </si>
  <si>
    <t>III.1</t>
  </si>
  <si>
    <t>Có xây dựng kế hoạch hoạt động về sức khỏe môi trường, công tác Y tế trường học, hoạt động phòng chống tai nạn thương tích và hoạt động y tế lao động phòng chống bệnh nghề nghiệp hằng năm được lãnh đạo phê duyệt</t>
  </si>
  <si>
    <t xml:space="preserve"> Hướng dẫn vận động nhân dân xây dựng và sửa chữa các công trình vệ sinh như nhà tiêu, giếng nước theo các yêu cầu kỹ thuật; nắm được số lượng, chất lượng các loại công trình.</t>
  </si>
  <si>
    <t>Không thực hiện</t>
  </si>
  <si>
    <t>Có và thực hiện tốt kế hoạch kiểm tra chất lượng nước uống, nước sinh hoạt của các cơ sở cáp nước tập trung trên địa bàn theo phân cấp</t>
  </si>
  <si>
    <t xml:space="preserve"> Không thực hiện</t>
  </si>
  <si>
    <t>Có hướng dẫn các đơn vị ở địa phương xã, cơ quan, công nông trường, xí nghiệp trên địa bàn huyện xử lý phân, nước, rác theo hướng dẫn kỹ thuật của tuyến trên. Hướng dẫn nhân dân bảo quản, sử dụng và phòng chống nhiễm độc hóa chất bảo vệ thực vật.</t>
  </si>
  <si>
    <t xml:space="preserve">- Đạt </t>
  </si>
  <si>
    <t>Xem thêm: báo cáo tổng hợp tình hình thực hiện công tác khám phát hiện bệnh tật học sinh (của TTYT và tuyến dưới)</t>
  </si>
  <si>
    <t>Đạt yêu cầu quy định theo TTLT số 13/2016 của liên BYT-BGDĐT về công tác Y tế trường học</t>
  </si>
  <si>
    <t>Thực hiện đầy đủ</t>
  </si>
  <si>
    <t>Thực hiện nhưng chưa đầy đủ nội dung</t>
  </si>
  <si>
    <t>Quản lý đầy đủ các cơ sở lao động trên địa bàn và mạng lưới y tế cơ sở lao động</t>
  </si>
  <si>
    <t>*Xem thêm: Danh sách tổng các cơ sở lao động và danh sách tổng số cơ sở có nguy cơ cao tai nạn lao động và bệnh nghề nghiệp phân theo địa bàn, thông tin về loại hình hoạt động, số người lao động, các yếu tố nguy hiểm, có hại, bệnh nghề nghiệp phổ biến; danh sách mạng lưới y tế của cơ sở lao động, thông tin về trình độ chuyện môn nghiệp vụ và chứng chỉ chuyên môn về y tế lao động.</t>
  </si>
  <si>
    <t>- Đạt nhưng chưa đầy đủ</t>
  </si>
  <si>
    <t>Hướng dẫn kiểm tra đôn đốc thực hiện các quy định về vệ sinh và an toàn lao động trong các cơ sở y tế.</t>
  </si>
  <si>
    <t xml:space="preserve">Phối hợp với các ngành chức năng tại địa phương kiểm tra việc thực hiện các chế độ chính sách của nhà nước về bảo vệ sức khỏe người lao động.                                                               </t>
  </si>
  <si>
    <t>Triển khai thực hiện tốt các các kế hoạch hoạt động về sức khỏe môi trường, lao động, trường học, phòng chống tai nạn thương tích và phòng, chống bệnh nghề nghiệp trên địa bàn.</t>
  </si>
  <si>
    <t xml:space="preserve"> + Giáo dục sức khỏe, tư vấn sức khỏe cho học sinh, giáo viên, cha mẹ hoặc người giám hộ về phòng chống dịch bệnh, bệnh tật lứa tuổi học đường</t>
  </si>
  <si>
    <t xml:space="preserve"> + Vệ sinh, sức khỏe môi trường, phòng chống các yếu tố nguy cơ môi trường tác động lên sức khỏe cộng đồng</t>
  </si>
  <si>
    <t xml:space="preserve"> + Về an toàn vệ sinh lao động, phòng chống bệnh tật, bệnh nghề nghiệp và phòng chống tai nạn thương tích trên địa bàn</t>
  </si>
  <si>
    <t xml:space="preserve">Thực hiện thống kê, báo cáo về hoạt động sức khỏe môi trường, tai nạn thương tích, y tế lao động định kỳ theo quy định. </t>
  </si>
  <si>
    <t>- Thực hiện đầy đủ các báo cáo</t>
  </si>
  <si>
    <t>- Thực hiện báo cáo chưa đầy đủ</t>
  </si>
  <si>
    <t>III.2</t>
  </si>
  <si>
    <t>DINH DƯỠNG (Dự án cải thiện tình trạng dinh dưỡng trẻ em)</t>
  </si>
  <si>
    <t>Tham mưu xây dựng đầy đủ các kế hoạch giai đoạn, năm, quý về hoạt động dinh dưỡng đã được phê duyệt
 Kiểm tra: Thiếu 1 kế hoạch trừ 0,25 điểm</t>
  </si>
  <si>
    <t>Triển khai giám sát, hỗ trợ chuyên môn kỹ thuật các hoạt động về dinh dưỡng trên địa bàn</t>
  </si>
  <si>
    <t xml:space="preserve"> + Thực hiện giám sát hỗ trợ chuyên môn cho tuyến xã</t>
  </si>
  <si>
    <t xml:space="preserve">100% số xã được giám sát hỗ trợ 
chuyên môn
</t>
  </si>
  <si>
    <t xml:space="preserve"> ≤ 50% số xã được giám sát hỗ trợ chuyên môn</t>
  </si>
  <si>
    <t xml:space="preserve"> + Có kế hoạch, văn bản Chỉ đạo, biên bản giám sát, báo cáo phản hồi…</t>
  </si>
  <si>
    <t>Kiểm tra: Thiếu 01 văn bản trừ 0,25 điểm</t>
  </si>
  <si>
    <t>Triển khai chiến dịch cân/đo trẻ ngày 1/6 và ngày vi chất dinh dưỡng (tổ chức uống vitamin A, uống thuốc tẩy giun, sử dụng muối iot) và Tuần lễ dinh dưỡng phát triển hàng năm.
 Triển khai các hoạt động dinh dưỡng cộng đồng; Họp ban chỉ đạo CSSKND; Công tác phối hợp với các ban nghành khác trong thực hiện nhiệm vụ cải thiện tình trạng dinh dưỡng tại địa phương</t>
  </si>
  <si>
    <t>Kiểm tra: 
- Kế hoạch, văn bản chỉ đạo, biên bản giám sát, báo cáo phản hồi, báo cáo chiến dịch đúng thời gian quy định...
- QĐ thành lập Ban CSSKND; Biên bản họp Ban CSSKND ít nhất 1 lần/năm. 
- Thiếu 01 văn bản trừ 0,25 điểm</t>
  </si>
  <si>
    <t>Tỷ lệ phụ nữ có thai được tư vấn/uống viên sắt/viên đa vi chất tăng so với năm trước</t>
  </si>
  <si>
    <t>Tỷ lệ trẻ được bú sớm trong giờ đầu sau sinh tăng so với năm trước</t>
  </si>
  <si>
    <t>Tỷ lệ trẻ được bú mẹ hoàn toàn trong 6 tháng đầu tăng so với năm trước</t>
  </si>
  <si>
    <r>
      <t xml:space="preserve">Triển khai hoạt động trẻ từ 6 - 23 tháng tuổi được ăn bổ sung đúng cách
</t>
    </r>
    <r>
      <rPr>
        <i/>
        <sz val="12"/>
        <rFont val="Times New Roman"/>
        <family val="1"/>
      </rPr>
      <t>(Xem: Văn bản triển khai, tổng hợp báo cáo…có triển khai thưởng 0,5 điểm)</t>
    </r>
  </si>
  <si>
    <t>Trẻ em &lt; 2 tuổi được theo dõi biểu đồ tăng trưởng 03 tháng/lần (CN/tuổi và CC/tuổi) và Tỷ lệ TE &lt; 2 tuổi SDD (CN/tuổi và CC/tuổi)  được theo dõi biểu đồ tăng trưởng hàng tháng (Xem: Danh sách )</t>
  </si>
  <si>
    <t xml:space="preserve">Giảm tỷ lệ TE &lt; 5 tuổi  bị suy dinh dưỡng (CN/tuổi) đạt so với chỉ tiêu giao. </t>
  </si>
  <si>
    <t>Tỷ lệ trẻ từ 6 - 60 tháng uống VTM A liều cao và tỷ lệ trẻ từ 24 - 60 tháng được tẩy giun đạt so với chỉ tiêu giao</t>
  </si>
  <si>
    <t>Tổ chức giao ban, tập huấn chuyên môn nghiệp vụ cho cán bộ dinh dưỡng ở tuyến cơ sở; Tham gia đầy đủ các lớp tập huấn do tuyến trên tổ chức.</t>
  </si>
  <si>
    <t>*Kiểm tra: Kế hoạch, công văn/giấy mời, nội dung giao ban, tập huấn, báo cáo kết quả... 
Thiếu: 01 nội dung trừ 0,1 điểm; Không tham gia tập huấn tuyến trên tổ chức trừ 0,1 điểm</t>
  </si>
  <si>
    <t xml:space="preserve">Thực hiện đầy đủ thống kê, báo cáo định kỳ và đột xuất liên quan đến các hoạt động về dinh dưỡng theo quy định.
</t>
  </si>
  <si>
    <t>* Kiểm tra: - Thiếu 01 báo cáo trừ 0,25 điểm
                     - Thời gian nộp muộn trừ 0,25 điểm</t>
  </si>
  <si>
    <t>IV</t>
  </si>
  <si>
    <t xml:space="preserve">CÔNG TÁC AN TOÀN VỆ SINH THỰC PHẨM </t>
  </si>
  <si>
    <t>V</t>
  </si>
  <si>
    <t>CHĂM SÓC SỨC KHỎE SINH SẢN</t>
  </si>
  <si>
    <t>Công tác lập hế hoạch và báo cáo: (định kỳ, đột xuất các dự án)</t>
  </si>
  <si>
    <t>Có đầy đủ các kế hoạch, đảm bảo đầy đủ các nội dungtriển khai</t>
  </si>
  <si>
    <t>Có đầy đủ các kế hoạch, chưa đảm bảo về nội dung triển khai</t>
  </si>
  <si>
    <t>Không có đầy đủ các kế hoạch</t>
  </si>
  <si>
    <t>Thực hiện đầy đủ, đảm bảo chất lượng báo cáo</t>
  </si>
  <si>
    <t>Thực hiện đầy đủ, chưa đảm bảo chất lượng báo cáo</t>
  </si>
  <si>
    <t>Thực hiện báo cáo không đầy đủ</t>
  </si>
  <si>
    <t>Công tác phòng chống nhiễm khuẩn</t>
  </si>
  <si>
    <t>Có đầy đủ các báo cáo đúng quy định, đảm bảo chất lượng báo cáo</t>
  </si>
  <si>
    <t>Có đầy đủ các báo cáo theo quy định nhưng chưa đảm bảo chất lượng báo cáo</t>
  </si>
  <si>
    <t>Thực hiện không đầy đủ</t>
  </si>
  <si>
    <t xml:space="preserve">Công tác chỉ đạo tuyến </t>
  </si>
  <si>
    <t>Có kế hoạch đầy đủ và triển khai thực hiện đảm bảo</t>
  </si>
  <si>
    <t>Có kế hoạch đầy đủ nhưng triển khai thực hiện chưa đảm bảo</t>
  </si>
  <si>
    <t>không có kế hoạch thực hiện</t>
  </si>
  <si>
    <t>VI</t>
  </si>
  <si>
    <t>CÔNG TÁC XÉT NGHIỆM  (lĩnh vực dự phòng)</t>
  </si>
  <si>
    <t>VI.1</t>
  </si>
  <si>
    <t>Năng lực xét nghiệm</t>
  </si>
  <si>
    <t>- Đạt đủ các nội dung</t>
  </si>
  <si>
    <t xml:space="preserve">- Chưa đạt đủ các nội dung </t>
  </si>
  <si>
    <t>VI.2</t>
  </si>
  <si>
    <t>Quản lý chất lượng xét nghiệm:</t>
  </si>
  <si>
    <t xml:space="preserve"> - Đạt đầy đủ nội dung trên</t>
  </si>
  <si>
    <t>- Chưa đạt đầy đủ nội dung trên</t>
  </si>
  <si>
    <t xml:space="preserve"> 2. Đủ quy định và hướng dẫn gồm: </t>
  </si>
  <si>
    <t>a) Quy định chung về chức năng và nhiệm vụ của phòng xét nghiệm;</t>
  </si>
  <si>
    <t xml:space="preserve">b) Các quy trình chuẩn được viết và ban hành đầy đủ từng lĩnh vực chuên môn theo quy định; </t>
  </si>
  <si>
    <t>c) Quy định và hướng dẫn về bảo hộ lao động;</t>
  </si>
  <si>
    <t>d) Hướng dẫn xử lý các sự cố đối với phòng xét nghiệm;</t>
  </si>
  <si>
    <t>đ) Quy định về tiếp nhận, đóng gói, bảo quản và vận chuyển mẫu, thanh lý mẫu, hủy mẫu, trả lời kết quả;</t>
  </si>
  <si>
    <t>e) Quy định và hướng dẫn quản lý thông tin, bảo quản hồ sơ phòng xét nghiệm một cách an toàn, bảo mật.</t>
  </si>
  <si>
    <t>f) Quy trình hướng dẫn sử dụng trang thiết bị, nhật ký vận hành TTB</t>
  </si>
  <si>
    <t>g) Quy trình hướng dẫn xử lý chất thải PXN</t>
  </si>
  <si>
    <t xml:space="preserve">* Kiểm tra các văn bản quy định, quy trình, hướng dẫn cụ thể, có ký tên, dấu của cơ quan có thẩm quyền, Quy trình xét nghiệm chuẩn của từng kỹ thuật đơn vị đang thực hiện, có soát xét và phê duyệt của lãnh đạo. </t>
  </si>
  <si>
    <t>VI.3</t>
  </si>
  <si>
    <t>An toàn sinh học</t>
  </si>
  <si>
    <t>VII</t>
  </si>
  <si>
    <t>DÂN SỐ VÀ PHÁT TRIỂN</t>
  </si>
  <si>
    <t>VIII</t>
  </si>
  <si>
    <t>CÔNG TÁC Y TẾ TUYẾN XÃ</t>
  </si>
  <si>
    <t>IX</t>
  </si>
  <si>
    <t>CÔNG TÁC DƯỢC, VẬT TƯ Y, HÓA CHẤT (phần lĩnh vực của YTDP thực hiện)</t>
  </si>
  <si>
    <t>Trung tâm chỉ đạo kiểm tra, giám sát, hướng dẫn, hỗ trợ công tác dược cho các Trạm Y tế (ít nhất các TYT được kiểm tra, giám sát hỗ trợ 03 tháng/lần)</t>
  </si>
  <si>
    <t>Xem: kế hoạch, biên bản, báo cáo và xử lý (nếu có), đồng thời các đợt kiểm tra phải kèm theo danh mục nội dung kiểm tra, giám sát còn hạn chế của đợt kiểm tra trước có đánh giá lại trong đợt kiểm tra tiếp theo không, có thực hiện khắc phục không.</t>
  </si>
  <si>
    <t>Thực hiện quy chế dược và đảm bảo chất lượng thuốc</t>
  </si>
  <si>
    <t>Bảo đảm nhu cầu thuốc, vật tư, hóa chất phục vụ nhân dân</t>
  </si>
  <si>
    <t>+ Đạt</t>
  </si>
  <si>
    <t>+ Không đạt</t>
  </si>
  <si>
    <t xml:space="preserve"> - 100% số trạm y tế có vườn thuốc nam với đầy đủ số lượng, chủng loại cây thuốc tại trạm y tế và sử dụng thuốc đông y, thuốc từ dược liệu,  ≥40% Trạm y tế có sử dụng vị thuốc y học cổ truyền.</t>
  </si>
  <si>
    <t xml:space="preserve"> + Có báo cáo đầy đủ</t>
  </si>
  <si>
    <t xml:space="preserve"> + Thiếu hoặc không báo cáo </t>
  </si>
  <si>
    <t>TỔNG ĐIỂM</t>
  </si>
  <si>
    <r>
      <t xml:space="preserve">Có phối hợp với các cơ quan thông tin đại chúng, các tổ chức chính trị, xã hội tuyên truyền nâng cao nhận thức, thay đổi hành vi và nâng cao sức khoẻ nhân dân trên địa bàn
</t>
    </r>
    <r>
      <rPr>
        <i/>
        <sz val="12"/>
        <rFont val="Times New Roman"/>
        <family val="1"/>
      </rPr>
      <t>Xem: Kế hoạch phối hợp về thông tin truyền thông với cơ quan truyền thông đại chúng, các tổ chức đoàn thể chính trị xã hội; tư liêu, tài liệu cung cấp thông tin cung cấp cho các cơ quan truyền thông; báo cáo kết quả.</t>
    </r>
  </si>
  <si>
    <r>
      <t xml:space="preserve">Viết tin, bài đăng trên Website Ngành Y tế hoặc các bài báo khác
</t>
    </r>
    <r>
      <rPr>
        <i/>
        <sz val="12"/>
        <rFont val="Times New Roman"/>
        <family val="1"/>
      </rPr>
      <t>Xem văn bản lưu và kiểm tra thực tế.</t>
    </r>
  </si>
  <si>
    <r>
      <t xml:space="preserve">Có phòng/tổ truyền thông và tổ chức tư vấn sức khỏe
</t>
    </r>
    <r>
      <rPr>
        <i/>
        <sz val="12"/>
        <rFont val="Times New Roman"/>
        <family val="1"/>
      </rPr>
      <t>* Kiểm tra thực tế hoạt động và sổ nhật ký tư vấn. (Sổ nhật ký tư vấn phải có chữ ký và địa chỉ của người được tư vấn).</t>
    </r>
  </si>
  <si>
    <r>
      <rPr>
        <sz val="12"/>
        <rFont val="Times New Roman"/>
        <family val="1"/>
      </rPr>
      <t xml:space="preserve"> - Thực hiện tốt công tác giám sát, phát hiện ca bệnh truyền nhiễm, bệnh chưa rõ nguyên nhân, các ổ dich/vụ dịch và xử lý kịp thời. </t>
    </r>
    <r>
      <rPr>
        <b/>
        <sz val="12"/>
        <rFont val="Times New Roman"/>
        <family val="1"/>
      </rPr>
      <t xml:space="preserve">
</t>
    </r>
    <r>
      <rPr>
        <i/>
        <sz val="12"/>
        <rFont val="Times New Roman"/>
        <family val="1"/>
      </rPr>
      <t xml:space="preserve">*Xem kế hoạch, báo cáo kết quả các đợt công tác giám sát. Số ổ dịch/vụ dịch bệnh mớ xảy ra trên địa bàn trong năm, thời gian của vụ dịch từ khi bắt đầu đến  khi kết thúc, so sánh tỷ lệ mắc/chết với cùng kỳ năm trước. </t>
    </r>
  </si>
  <si>
    <r>
      <t xml:space="preserve"> - Các ổ dịch lưu hành được quản lý, giám sát và xử lý theo đúng qui định
+ Thực hiện tổng hợp báo cáo cập nhật tình hình, phân tích số liệu giám sát, quản lý cơ sở dữ liệu bệnh truyền nhiễm.
</t>
    </r>
    <r>
      <rPr>
        <i/>
        <sz val="12"/>
        <rFont val="Times New Roman"/>
        <family val="1"/>
      </rPr>
      <t>Xem: Báo cáo cập nhật tình hình giám sát và xử lý ổ dịch; Biểu đồ theo dõi và dự báo các dịch; Báo cáo kết thúc ổ dịch</t>
    </r>
  </si>
  <si>
    <r>
      <t xml:space="preserve"> - Thực hiện giám sát côn trùng, vật chủ trung gian truyền bệnh, yếu tố nguy cơ phát sinh dịch bệnh
</t>
    </r>
    <r>
      <rPr>
        <i/>
        <sz val="12"/>
        <rFont val="Times New Roman"/>
        <family val="1"/>
      </rPr>
      <t>Xem: phân công cán bộ thực hiện quản lý phần mềm giám sát bệnh truyền nhiễm; biểu đồ phân tích theo thời gian địa điểm, các yếu tố dịch tễ học liên quan các bệnh truyền nhiễm; báo cáo BTN tuần, tháng, quí, 6 tháng, năm theo qui định hiện hành; Báo cáo tổng kết quý, 6 tháng, cả năm; văn bản phản hồi thông tin với tuyến, đơn vị liên quan; kế hoạch giám sát; báo cáo giám sát hỗ trợ.</t>
    </r>
  </si>
  <si>
    <r>
      <t xml:space="preserve"> - Dự báo tình hình dịch bệnh và cung cấp, phản hồi thông tin bệnh truyền nhiễm; các ổ dịch mới (nếu có) được điều tra và xử lý theo quy định.
</t>
    </r>
    <r>
      <rPr>
        <i/>
        <sz val="12"/>
        <rFont val="Times New Roman"/>
        <family val="1"/>
      </rPr>
      <t>Xem: Biểu đồ theo dõi và dự báo các dịch bệnh; công văn/email phản hồi tình hình dịch bệnh tại địa phương, kết quả xét nghiệm; Báo cáo cập nhật tình hình giám sát và xử lý ca bệnh/ổ dịch mới theo qui định; Danh sách ca bệnh, phiếu điều tra; Biểu đồ theo dõi và dự báo các dịch bệnh; Báo cáo kết thúc ổ dịch</t>
    </r>
    <r>
      <rPr>
        <sz val="12"/>
        <rFont val="Times New Roman"/>
        <family val="1"/>
      </rPr>
      <t xml:space="preserve">
</t>
    </r>
  </si>
  <si>
    <r>
      <t xml:space="preserve">Có Đội cơ động phòng chống dịch và đầy đủ vật tư, hóa chất, trang thiết bị để chống dịch và thực hiện tốt công tác khử trùng, diệt véc tơ, động vật truyền bệnh theo yêu cầu.
</t>
    </r>
    <r>
      <rPr>
        <i/>
        <sz val="12"/>
        <rFont val="Times New Roman"/>
        <family val="1"/>
      </rPr>
      <t>Xem: Quyết định thành lập đội cơ động phòng chống dịch; Danh sách thành viên đội cơ động; Lịch trực đội cơ động theo tình hình dịch, thời gian; Danh mục vật tư, hóa chất, trang thiết bị của đội cơ động; báo cáo xử lý ổ dịch, khử trùng, diệt véc tơ, động vật truyền bệnh.</t>
    </r>
  </si>
  <si>
    <r>
      <rPr>
        <sz val="12"/>
        <rFont val="Times New Roman"/>
        <family val="1"/>
      </rPr>
      <t>Phối hợp liên ngành Y tế - Thú y theo Thông tư liên tịch số 16</t>
    </r>
    <r>
      <rPr>
        <i/>
        <sz val="12"/>
        <rFont val="Times New Roman"/>
        <family val="1"/>
      </rPr>
      <t xml:space="preserve">
Xem: Kế hoạch phối hợp liên ngành giữa Y tế - Thú y; Quyết định phân công cán bộ đầu mối thực hiện trao đổi thông tin với ngành thú y; Báo cáo trường hợp bệnh/ổ dịch bệnh lây truyền từ động vật sang người (nếu có) theo biểu mẫu Thông tư liên tịch số 16; Báo cáo bệnh lây truyền từ động vật sang người theo tháng/quý/năm theo biểu mẫu Thông tư liên tịch số 16; Biên bản họp định kỳ theo quý giữa đơn vị Y tế và Thú y</t>
    </r>
  </si>
  <si>
    <r>
      <rPr>
        <sz val="12"/>
        <rFont val="Times New Roman"/>
        <family val="1"/>
      </rPr>
      <t xml:space="preserve">Phối hợp liên ngành Y tế với các ban ngành khác trong công tác phòng chống dịch bệnh (ngành Giáo dục, hội phụ nữ...)
</t>
    </r>
    <r>
      <rPr>
        <i/>
        <sz val="12"/>
        <rFont val="Times New Roman"/>
        <family val="1"/>
      </rPr>
      <t>Xem: Kế hoạch phối hợp liên ngành; Báo cáo kết quả triển khai hoạt động</t>
    </r>
  </si>
  <si>
    <r>
      <rPr>
        <b/>
        <sz val="12"/>
        <rFont val="Times New Roman"/>
        <family val="1"/>
      </rPr>
      <t>Hoàn thành các mục tiêu, chỉ tiêu, kế hoạch đề ra hằng năm theo kế hoạch đã được phê duyệt</t>
    </r>
    <r>
      <rPr>
        <i/>
        <sz val="12"/>
        <rFont val="Times New Roman"/>
        <family val="1"/>
      </rPr>
      <t xml:space="preserve">
Xem: Báo cáo tổng kết cuối năm đánh giá mục tiêu, chỉ tiêu đạt được so với kế hoạch</t>
    </r>
  </si>
  <si>
    <r>
      <rPr>
        <b/>
        <sz val="12"/>
        <rFont val="Times New Roman"/>
        <family val="1"/>
      </rPr>
      <t>Thực hiện thống kê, báo cáo tình hình bệnh dịch truyền nhiễm trên địa bàn theo quy định về Hướng dẫn chế độ thông tin báo cáo và khai báo bệnh dịch truyền nhiễm</t>
    </r>
    <r>
      <rPr>
        <i/>
        <sz val="12"/>
        <rFont val="Times New Roman"/>
        <family val="1"/>
      </rPr>
      <t xml:space="preserve">
Xem: Báo cáo tình hình bệnh, dịch truyền nhiễm theo qui định tại Thông tư số 54/2015/TT-BYT ngày 28/12/2015 về Hướng dẫn chế độ thông tin báo cáo và khai báo bệnh, dịch truyền nhiễm.</t>
    </r>
  </si>
  <si>
    <r>
      <rPr>
        <b/>
        <sz val="12"/>
        <rFont val="Times New Roman"/>
        <family val="1"/>
      </rPr>
      <t>Xây dựng đầy đủ các kế hoạch hoạt động phòng chống sốt rét, các bệnh ký sinh trùng, côn trùng tại địa phương</t>
    </r>
    <r>
      <rPr>
        <i/>
        <sz val="12"/>
        <rFont val="Times New Roman"/>
        <family val="1"/>
      </rPr>
      <t xml:space="preserve">
Xem: Kế hoạch, kết quả thực hiện các chỉ tiêu giao.</t>
    </r>
  </si>
  <si>
    <r>
      <rPr>
        <b/>
        <sz val="12"/>
        <rFont val="Times New Roman"/>
        <family val="1"/>
      </rPr>
      <t>Thực hiện giám sát và đánh giá nguy cơ dịch bệnh sốt rét, lập biểu đồ, bản đồ về tình hình sốt rét của địa phương</t>
    </r>
    <r>
      <rPr>
        <i/>
        <sz val="12"/>
        <rFont val="Times New Roman"/>
        <family val="1"/>
      </rPr>
      <t xml:space="preserve">
Xem: Kết quả giám sát đánh giá nguy cơ dịch bệnh sốt rét của địa phương; Phân vùng sốt rét, biểu đồ theo dõi diến biến tỷ lệ tử vong, mắc sốt rét theo hàng tháng hay giai đoạn so với cùng kỳ năm trước. </t>
    </r>
  </si>
  <si>
    <r>
      <rPr>
        <b/>
        <sz val="12"/>
        <rFont val="Times New Roman"/>
        <family val="1"/>
      </rPr>
      <t>Thực hiện tổng hợp, thống kê, báo cáo về công tác phòng chống sốt rét, các bệnh ký sinh trùng, côn trùng trên địa bàn theo quy định</t>
    </r>
    <r>
      <rPr>
        <i/>
        <sz val="12"/>
        <rFont val="Times New Roman"/>
        <family val="1"/>
      </rPr>
      <t xml:space="preserve">
Xem: Báo cáo minh chứng tổng hợp, thống kê, báo cáo về công tác phòng chống sốt rét, các bệnh ký sinh trùng trên địa bàn theo quy định</t>
    </r>
  </si>
  <si>
    <r>
      <rPr>
        <b/>
        <sz val="12"/>
        <rFont val="Times New Roman"/>
        <family val="1"/>
      </rPr>
      <t>Triển khai các hoạt động tuyên truyền nhân ngày Thế giới PCSR 25/4 và trong các đợt chiến dịch</t>
    </r>
    <r>
      <rPr>
        <i/>
        <sz val="12"/>
        <rFont val="Times New Roman"/>
        <family val="1"/>
      </rPr>
      <t xml:space="preserve">
*Xem: Văn bản chỉ đạo, báo cáo.</t>
    </r>
  </si>
  <si>
    <r>
      <rPr>
        <b/>
        <sz val="12"/>
        <rFont val="Times New Roman"/>
        <family val="1"/>
      </rPr>
      <t>Kế hoạch năm về hoạt động về tiêm chủng vắc xin phòng bệnh được cấp có thẩm quyền phê duyệt và tổ chức thực hiện đạt các chỉ tiêu giao (Dự án 2) và không có thôn, bản, ấp trắng về tiêm chủng.</t>
    </r>
    <r>
      <rPr>
        <i/>
        <sz val="12"/>
        <rFont val="Times New Roman"/>
        <family val="1"/>
      </rPr>
      <t xml:space="preserve">
Xem: Kế hoạch TCMR hàng năm của đơn vị được phê duyệt; các kế hoạch tiêm chủng theo chiến dịch, báo cáo kết quả tiêm chủng trong năm; số thôn bản được tiêm chủng/Tổng số thôn bản.</t>
    </r>
  </si>
  <si>
    <r>
      <rPr>
        <b/>
        <sz val="12"/>
        <rFont val="Times New Roman"/>
        <family val="1"/>
      </rPr>
      <t>Chỉ đạo và hướng dẫn các cơ sở tiêm chủng, đảm bảo an toàn tiêm chủng, xử lý phản ứng sau tiêm chủng và đánh giá phản ứng sau tiêm theo quy định (nếu có)</t>
    </r>
    <r>
      <rPr>
        <sz val="12"/>
        <rFont val="Times New Roman"/>
        <family val="1"/>
      </rPr>
      <t>.</t>
    </r>
    <r>
      <rPr>
        <i/>
        <sz val="12"/>
        <rFont val="Times New Roman"/>
        <family val="1"/>
      </rPr>
      <t xml:space="preserve">
Xem: Văn bản chỉ đạo, hướng dẫn và hỗ trợ thực hiện; báo cáo phản ứng sau tiêm chủng và điều tra theo quy định (kiểm tra phiếu điều tra)</t>
    </r>
  </si>
  <si>
    <r>
      <rPr>
        <b/>
        <sz val="12"/>
        <rFont val="Times New Roman"/>
        <family val="1"/>
      </rPr>
      <t>100% cơ sở tiêm chủng đã thực hiện tự công bố cơ sở đủ điều kiện tiêm chủng theo qui định và cán bộ tham gia tiêm chủng đã được tập huấn và cấp giấy chứng nhận về thực hành tiêm chủng hoặc tiêm chủng an toàn.</t>
    </r>
    <r>
      <rPr>
        <sz val="12"/>
        <rFont val="Times New Roman"/>
        <family val="1"/>
      </rPr>
      <t xml:space="preserve">
Xem</t>
    </r>
    <r>
      <rPr>
        <i/>
        <sz val="12"/>
        <rFont val="Times New Roman"/>
        <family val="1"/>
      </rPr>
      <t>: Hồ sơ bảng tự công bố cơ sở đủ điều kiện tiêm chủng, danh sách các đối tượng được cấp giấy chứng nhận (danh sách cán bộ được cấp giấy chứng nhận tập huấn tiêm chủng do tuyến trên tổ chức)</t>
    </r>
  </si>
  <si>
    <r>
      <rPr>
        <b/>
        <sz val="12"/>
        <rFont val="Times New Roman"/>
        <family val="1"/>
      </rPr>
      <t>Quản lý đầy đủ các địa điểm tiêm chủng vắc xin phòng bệnh trên địa bàn. Quản lý dữ liệu tiêm chủng đến qui mô xã/phường đầy đủ trong  năm; quản lý và đánh giá được tỷ lệ tiêm chủng tại vùng lõm về tiêm chủng.</t>
    </r>
    <r>
      <rPr>
        <sz val="12"/>
        <rFont val="Times New Roman"/>
        <family val="1"/>
      </rPr>
      <t xml:space="preserve">
</t>
    </r>
    <r>
      <rPr>
        <i/>
        <sz val="12"/>
        <rFont val="Times New Roman"/>
        <family val="1"/>
      </rPr>
      <t>Xem: Sổ quản lý và theo dõi cơ sở tiêm chủng; Hệ thống sổ sách và phần mền quản lý dữ liệu, đối tượng tiêm chủng đến xã/phường trong  năm</t>
    </r>
  </si>
  <si>
    <r>
      <rPr>
        <b/>
        <sz val="12"/>
        <rFont val="Times New Roman"/>
        <family val="1"/>
      </rPr>
      <t>Thực hiện đầy đủ thông tin báo cáo trên địa bàn huyện, bao gồm cả tiêm chủng mở rộng, tiêm chủng dịch vụ, bệnh truyền nhiễm trong tiêm chủng, quản lý vắc xin - vật tư tiêm chủng, phản ứng sau tiêm chủng.</t>
    </r>
    <r>
      <rPr>
        <sz val="12"/>
        <rFont val="Times New Roman"/>
        <family val="1"/>
      </rPr>
      <t xml:space="preserve">
</t>
    </r>
    <r>
      <rPr>
        <i/>
        <sz val="12"/>
        <rFont val="Times New Roman"/>
        <family val="1"/>
      </rPr>
      <t>Kiểm tra: Báo cáo kết quả TCMR, tiêm chủng dịch vụ; Báo cáo bệnh truyền nhiễm trong TCMR; Báo cáo quản lý vắc xin, vật tư hàng tháng; báo cáo đầy đủ các ca phản ứng sau tiêm chủng theo quy định.</t>
    </r>
  </si>
  <si>
    <r>
      <t xml:space="preserve"> + Tỷ lệ điều trị thành công &gt; 90% bệnh nhân AFB (+) mới.
 (K</t>
    </r>
    <r>
      <rPr>
        <i/>
        <sz val="12"/>
        <rFont val="Times New Roman"/>
        <family val="1"/>
      </rPr>
      <t>iểm tra 5 bệnh án đã điều trị và được điều trị khỏi có xét nghiệm đầy đủ (tùy phác đồ) 3 mẫu đờm trong quá trình điều trị)</t>
    </r>
  </si>
  <si>
    <r>
      <t xml:space="preserve"> + Hướng dẫn, kiểm tra và giám sát tuyến xã công tác phòng chống bệnh Lao, các hoạt động chuyên môn, kỹ thuật về phát hiện, điều trị, quản lý, theo dõi và các yếu tố liên quan gây bệnh Lao (</t>
    </r>
    <r>
      <rPr>
        <i/>
        <sz val="12"/>
        <rFont val="Times New Roman"/>
        <family val="1"/>
      </rPr>
      <t>xem kế hoạch giám sát, báo cáo giám sát, văn bản hướng dẫn, văn bản phản hồi).</t>
    </r>
  </si>
  <si>
    <r>
      <t xml:space="preserve">Chỉ đạo, hướng dẫn tuyến dưới triển khai kế hoạch về hoạt động kiểm soát BKLN trên địa bàn; triển khai các văn bản mới do BYT ban hành liên quan đến BKLN.
</t>
    </r>
    <r>
      <rPr>
        <i/>
        <sz val="12"/>
        <rFont val="Times New Roman"/>
        <family val="1"/>
      </rPr>
      <t>*Xem: Các văn bản chỉ đạo/hướng dẫn triển khai hoạt động BKLN.</t>
    </r>
  </si>
  <si>
    <r>
      <t xml:space="preserve">Kiểm tra, giám sát việc triển khai kế hoạch hoạt động kiểm soát BKLN trên địa bàn.
</t>
    </r>
    <r>
      <rPr>
        <i/>
        <sz val="12"/>
        <rFont val="Times New Roman"/>
        <family val="1"/>
      </rPr>
      <t>*Xem: Kế hoạch giám sát triển khai hoạt động phòng chống BKLN; giám sát việc triển khai công tác truyền thông, biên bản kiểm tra, giám sát tuyến dưới, báo cáo kết quả giám sát.</t>
    </r>
  </si>
  <si>
    <r>
      <t xml:space="preserve">Phối hợp liên ngành với các cơ quan, tổ chức triển khai thực hiện các hoạt động phòng, chống BKLN,sàng lọc phát hiện sớm các bệnh tăng huyết áp, đái tháo đường, ung thư.
</t>
    </r>
    <r>
      <rPr>
        <i/>
        <sz val="12"/>
        <rFont val="Times New Roman"/>
        <family val="1"/>
      </rPr>
      <t>*Xem: Có kế hoạch phối hợp liên ngành; báo cáo kết quả hoạt động</t>
    </r>
  </si>
  <si>
    <r>
      <rPr>
        <b/>
        <sz val="12"/>
        <rFont val="Times New Roman"/>
        <family val="1"/>
      </rPr>
      <t>Truyền thông vận động đối với các cấp chính quyền, ban ngành, đoàn thể về phòng chống YTNC và BKLN, truyền thông theo chủ đề trong phòng chống BKLN như bệnh đái tháo đường, tăng huyết áp, bệnh ung thư nhân dịp Ngày ung thư thế giới (04/02), Ngày sức khỏe thế giới (07/4), Ngày Phòng chống tăng huyết áp thế giới (17/5), Ngày Tim mạch thế giới (30/9), Ngày Phòng chống Đái tháo đường thế giới...</t>
    </r>
    <r>
      <rPr>
        <sz val="12"/>
        <rFont val="Times New Roman"/>
        <family val="1"/>
      </rPr>
      <t xml:space="preserve">
*Xem</t>
    </r>
    <r>
      <rPr>
        <i/>
        <sz val="12"/>
        <rFont val="Times New Roman"/>
        <family val="1"/>
      </rPr>
      <t>: Có kế hoạch truyền thông; có tài liệu truyền thông (nội dung phù hợp với  từng chủ đề); có báo cáo kết quả hoạt động.</t>
    </r>
  </si>
  <si>
    <r>
      <rPr>
        <b/>
        <sz val="12"/>
        <rFont val="Times New Roman"/>
        <family val="1"/>
      </rPr>
      <t>Tổ chức triển khai thực hiện hoàn thành chỉ tiêu được giao về phòng chống các BKLN ở địa phương.</t>
    </r>
    <r>
      <rPr>
        <sz val="12"/>
        <rFont val="Times New Roman"/>
        <family val="1"/>
      </rPr>
      <t xml:space="preserve">
</t>
    </r>
    <r>
      <rPr>
        <i/>
        <sz val="12"/>
        <rFont val="Times New Roman"/>
        <family val="1"/>
      </rPr>
      <t>*Xem: Báo cáo thực hiện các chỉ tiêu so với kế hoạch giao.</t>
    </r>
  </si>
  <si>
    <r>
      <rPr>
        <b/>
        <sz val="12"/>
        <rFont val="Times New Roman"/>
        <family val="1"/>
      </rPr>
      <t xml:space="preserve">Thực hiện tốt công tác thu thập, tổng hợp, quản lý số liệu về tình hình mắc, tử vong do BKLN phổ biến tại địa phương và thống kê báo cáo. </t>
    </r>
    <r>
      <rPr>
        <i/>
        <sz val="12"/>
        <rFont val="Times New Roman"/>
        <family val="1"/>
      </rPr>
      <t xml:space="preserve">
*Xem: Sổ sách ghi chép, báo cáo số liệu cập nhật tình hình mắc, tử vong</t>
    </r>
  </si>
  <si>
    <r>
      <rPr>
        <b/>
        <sz val="12"/>
        <rFont val="Times New Roman"/>
        <family val="1"/>
      </rPr>
      <t>Chỉ đạo, hướng dẫn tuyến dưới triển khai việc ghi chép, thống kế, báo cáo kết quả hoạt động phòng, chống BKLN và số liệu mắc/tử vong do BKLN.</t>
    </r>
    <r>
      <rPr>
        <sz val="12"/>
        <rFont val="Times New Roman"/>
        <family val="1"/>
      </rPr>
      <t xml:space="preserve">
</t>
    </r>
    <r>
      <rPr>
        <i/>
        <sz val="12"/>
        <rFont val="Times New Roman"/>
        <family val="1"/>
      </rPr>
      <t>*Xem: Văn bản hướng dẫn, chỉ đạo, báo cáo đầy đủ theo quy định.</t>
    </r>
  </si>
  <si>
    <r>
      <t>Y TẾ CÔNG CỘNG</t>
    </r>
    <r>
      <rPr>
        <sz val="12"/>
        <rFont val="Times New Roman"/>
        <family val="1"/>
      </rPr>
      <t xml:space="preserve"> </t>
    </r>
    <r>
      <rPr>
        <i/>
        <sz val="12"/>
        <rFont val="Times New Roman"/>
        <family val="1"/>
      </rPr>
      <t>(xem các kế hoạch, báo cáo, công tác lấy mẫu, kiểm tra, giám sát, các sổ sách,văn hướng dẫn chỉ đạo từng nội dung, kế hoạch phối hợp liên ngành…)</t>
    </r>
  </si>
  <si>
    <r>
      <rPr>
        <b/>
        <sz val="12"/>
        <rFont val="Times New Roman"/>
        <family val="1"/>
      </rPr>
      <t>Thực hiện tốt công tác giám sát vệ sinh môi trường tại khu vực có nguy cơ ô nhiễm như: Bến xe, chợ, các cơ sở sản xuất chế biến, khu vực nguy cơ ngập lụt, tai các ổ dịch liên quan vệ sinh môi trường theo quy định v.v...</t>
    </r>
    <r>
      <rPr>
        <sz val="12"/>
        <rFont val="Times New Roman"/>
        <family val="1"/>
      </rPr>
      <t xml:space="preserve">
</t>
    </r>
    <r>
      <rPr>
        <i/>
        <sz val="12"/>
        <rFont val="Times New Roman"/>
        <family val="1"/>
      </rPr>
      <t>*Xem thêm: Danh sách các vùng/khu vực, cơ sở sản xuất có nguy cơ gây ô nhiễm môi trường; danh sách các vùng/khu vực có nguy cơ chịu ảnh hưởng nặng nề do ô nhiễm môi trường, do thiên tai; báo cáo giám sát tại các vùng có nguy cơ lien quan đến tình hình sức khỏe và tình trạng môi trường.</t>
    </r>
  </si>
  <si>
    <r>
      <rPr>
        <b/>
        <sz val="12"/>
        <rFont val="Times New Roman"/>
        <family val="1"/>
      </rPr>
      <t>Phối hợp với ngành giáo dục để chỉ đạo tổ chức các hoạt động về y tế trường học theo quy định tại Thông tư liên tịch số 13/2016/TTLT-BYT-BGDĐT</t>
    </r>
    <r>
      <rPr>
        <sz val="12"/>
        <rFont val="Times New Roman"/>
        <family val="1"/>
      </rPr>
      <t xml:space="preserve">
</t>
    </r>
    <r>
      <rPr>
        <i/>
        <sz val="12"/>
        <rFont val="Times New Roman"/>
        <family val="1"/>
      </rPr>
      <t>*Xem thêm: Công văn, kế hoạch phối hợp liên ngành; báo cáo kết quả hoạt động phối hợp liên ngành.</t>
    </r>
  </si>
  <si>
    <r>
      <t xml:space="preserve">Có thực hiện hướng dẫn, hỗ trợ công tác giám sát dịch bệnh trong trường học, tình trạng dinh dưỡng và phát triển của học sinh, phát hiện sớm các nguy cơ sức khỏe, bệnh tật ở lứa tuổi học đường, quản lý tình trạng sức khỏe học sinh trên địa bàn
</t>
    </r>
    <r>
      <rPr>
        <i/>
        <sz val="12"/>
        <rFont val="Times New Roman"/>
        <family val="1"/>
      </rPr>
      <t>*Xem thêm: Tài liệu hướng dẫn chuyên môn; Danh sách các đơn vị đã được hướng dẫn, hỗ trợ; Báo cáo tổng hợp về kết quả công tác hỗ trợ, giám sát.</t>
    </r>
  </si>
  <si>
    <r>
      <rPr>
        <b/>
        <sz val="12"/>
        <rFont val="Times New Roman"/>
        <family val="1"/>
      </rPr>
      <t xml:space="preserve">Chỉ đạo, hướng dẫn và giám sát tuyến dưới triển khai việc giám sát chất lượng nước ăn uống, sinh hoạt; xây dựng và sử dụng nhà tiêu hợp vệ sinh theo nhiêm vụ được giao </t>
    </r>
    <r>
      <rPr>
        <sz val="12"/>
        <rFont val="Times New Roman"/>
        <family val="1"/>
      </rPr>
      <t xml:space="preserve">
</t>
    </r>
    <r>
      <rPr>
        <i/>
        <sz val="12"/>
        <rFont val="Times New Roman"/>
        <family val="1"/>
      </rPr>
      <t>*Xem thêm: Văn bản chỉ đạo/tài liệu hướng dẫn tuyến dưới triển khai việc giám sát chất lượng nước ăn uống, sinh hoạt; xây dựng và sử dụng nhà tiêu hợp vệ sinh; Báo cáo tình hình sử dụng nước sạch và nhà tiêu hợp vệ sinh trên địa bàn. Trong đó nêu rõ các kết quả thực hiện Chương trình MTQG</t>
    </r>
  </si>
  <si>
    <r>
      <rPr>
        <b/>
        <sz val="12"/>
        <rFont val="Times New Roman"/>
        <family val="1"/>
      </rPr>
      <t xml:space="preserve">Phối hợp với các cơ quan, đơn vị liên quan để chỉ đạo, tổ chức triển khai các hoạt động truyền thông về: </t>
    </r>
    <r>
      <rPr>
        <sz val="12"/>
        <rFont val="Times New Roman"/>
        <family val="1"/>
      </rPr>
      <t xml:space="preserve">
</t>
    </r>
    <r>
      <rPr>
        <i/>
        <sz val="12"/>
        <rFont val="Times New Roman"/>
        <family val="1"/>
      </rPr>
      <t>*Xem thêm: Công văn, kế hoạch phối hợp truyền thông; nội dung/tài liệu truyền thông; báo cáo kết quả phối hợp triển khai trong công tác tư vấn, truyền thông giáo dục sức khỏe.</t>
    </r>
  </si>
  <si>
    <r>
      <t>Hoàn thành được các mục tiêu, chỉ tiêu đề ra và được giao hằng năm về dinh dưỡng 
*Xem</t>
    </r>
    <r>
      <rPr>
        <i/>
        <sz val="12"/>
        <rFont val="Times New Roman"/>
        <family val="1"/>
      </rPr>
      <t>: Có báo cáo đánh giá việc hoàn thành các mục tiêu, chỉ tiêu đã đề ra hàng năm. (Đạt: Được điểm; Không đạt: Không được điểm)</t>
    </r>
  </si>
  <si>
    <r>
      <t xml:space="preserve">- Xem các KH quý, năm (SKSS có thể hiện các nội dung: LMAT, PTAT, CSSKTE và SS, Phòng chống NKĐSS, KHHGĐ; CSSK VTN; chăm sóc sức khỏe nam học, phòng lây truyền HIV từ mẹ sang con có đưa các chỉ tiêu vào KH năm). </t>
    </r>
    <r>
      <rPr>
        <b/>
        <i/>
        <sz val="12"/>
        <rFont val="Times New Roman"/>
        <family val="1"/>
      </rPr>
      <t xml:space="preserve">Xem các kế hoạch. </t>
    </r>
  </si>
  <si>
    <r>
      <t xml:space="preserve">-Báo cáo định kỳ, đột xuất về công tác CSSKSS và gửi đúng thời gian quy định. </t>
    </r>
    <r>
      <rPr>
        <i/>
        <sz val="12"/>
        <rFont val="Times New Roman"/>
        <family val="1"/>
      </rPr>
      <t xml:space="preserve">Xem nội dung các báo cáo. </t>
    </r>
  </si>
  <si>
    <r>
      <t xml:space="preserve">Các phòng thủ thuật có labo và đầy đủ phương tiện để rửa tay và thực hiện đúng quy trình theo quy định.
</t>
    </r>
    <r>
      <rPr>
        <i/>
        <sz val="12"/>
        <rFont val="Times New Roman"/>
        <family val="1"/>
      </rPr>
      <t xml:space="preserve">* Quan sát các phòng, xem quy định quy trình và phỏng vấn cán bộ phụ trách. </t>
    </r>
  </si>
  <si>
    <r>
      <t xml:space="preserve">Có kế hoạch chỉ đạo tuyến, thực hiện tốt giám sát hỗ trợ theo kế hoạch được duyệt. 
</t>
    </r>
    <r>
      <rPr>
        <i/>
        <sz val="12"/>
        <rFont val="Times New Roman"/>
        <family val="1"/>
      </rPr>
      <t>*Xem: Kế hoạch,báo cáo phản hồi</t>
    </r>
    <r>
      <rPr>
        <sz val="12"/>
        <rFont val="Times New Roman"/>
        <family val="1"/>
      </rPr>
      <t>.</t>
    </r>
  </si>
  <si>
    <r>
      <t xml:space="preserve">Kết quả thực hiện chỉ tiêu chuyên môn 
</t>
    </r>
    <r>
      <rPr>
        <i/>
        <sz val="12"/>
        <rFont val="Times New Roman"/>
        <family val="1"/>
      </rPr>
      <t>*Xem: Sổ sách, báo cáo kết quả thực hiện và đối chiếu với chỉ tiêu giao</t>
    </r>
  </si>
  <si>
    <r>
      <t xml:space="preserve"> </t>
    </r>
    <r>
      <rPr>
        <b/>
        <sz val="12"/>
        <rFont val="Times New Roman"/>
        <family val="1"/>
      </rPr>
      <t>Xây dựng kế hoạch, báo cáo hoạt động năm, phục vụ kịp thời các xét nghiệm theo yêu cầu chuyên môn của các Khoa/phòng (Phòng chống các bệnh truyền nhiễm, các bệnh không lây nhiễm,...)</t>
    </r>
  </si>
  <si>
    <r>
      <t>*</t>
    </r>
    <r>
      <rPr>
        <i/>
        <sz val="12"/>
        <rFont val="Times New Roman"/>
        <family val="1"/>
      </rPr>
      <t xml:space="preserve"> Kiểm tra thực tế hệ thống labo (nếu có), kết quả thực hiện các chỉ tiêu XN theo kế hoạch.</t>
    </r>
  </si>
  <si>
    <r>
      <t xml:space="preserve">1. Phân công trách nhiệm cụ thể, rõ ràng phù hợp với chuyên môn cho từng người trong khoa/phòng. Có sổ theo dõi kết quả XN </t>
    </r>
    <r>
      <rPr>
        <i/>
        <sz val="12"/>
        <rFont val="Times New Roman"/>
        <family val="1"/>
      </rPr>
      <t>(Xem quyết định hoặc bảng phân công cụ thể, danh sách nhân viên được tập huấn về an toàn sinh học).</t>
    </r>
  </si>
  <si>
    <r>
      <t xml:space="preserve">Kiểm nghiệm viên được đào tạo tập huấn  về quy trình lấy mẫu, bảo quản vận chuyển bệnh phẩm và các kỹ thuật xét nghiệm được thực hiện tại cơ sở 
</t>
    </r>
    <r>
      <rPr>
        <i/>
        <sz val="12"/>
        <rFont val="Times New Roman"/>
        <family val="1"/>
      </rPr>
      <t xml:space="preserve">Kiểm tra: Chứng chỉ được đào tạo; Tài liệu tập huấn; </t>
    </r>
  </si>
  <si>
    <r>
      <t xml:space="preserve">1. Trung tâm có xây dựng kế hoạch về công tác dược hàng năm do thủ trưởng đơn vị ký ban hành và 100% Trạm Y tế có kế hoạch công tác dược hàng năm do trưởng trạm ký ban hành (thể hiện các nội dung cung ứng, bảo quản, sử dụng thuốc).  
</t>
    </r>
    <r>
      <rPr>
        <i/>
        <sz val="12"/>
        <rFont val="Times New Roman"/>
        <family val="1"/>
      </rPr>
      <t>*Xem: Kế hoạch và kết quả thực hiện kế hoạch (có số liệu chứng minh).</t>
    </r>
  </si>
  <si>
    <r>
      <t xml:space="preserve"> - Tại kho trung tâm thực hiện đầy đủ thủ tục, lưu trữ chứng từ, tổng hợp báo cáo xuất - nhập - tồn, tổ chức kiểm kê định kỳ hàng quý đối với thuốc, vật tư, hóa chất. Kiểm tra, giám sát các hoạt động về cung ứng, bảo quản, cấp phát, sử dụng và tiếp nhận thuốc, vắc xin, TTB, vật tư...
 </t>
    </r>
    <r>
      <rPr>
        <i/>
        <sz val="12"/>
        <rFont val="Times New Roman"/>
        <family val="1"/>
      </rPr>
      <t>*Xem: Kế hoạch kiểm tra, biên bản kiểm kê, kiểm tra thực tế, xem chứng từ., quy trình tiếp nhận, cấp phát và xử lý thuốc, vật tư , TTB... không đạt, hết hạn sử dụng.</t>
    </r>
  </si>
  <si>
    <r>
      <t xml:space="preserve"> - Trung tâm và ≥ 80% số trạm y tế trở lên sử dụng máy vi tính để theo dõi công tác dược, trong đó tối thiểu phải thực hiện trên máy tính việc thống kê, báo cáo, thanh quyết toán 
* N</t>
    </r>
    <r>
      <rPr>
        <i/>
        <sz val="12"/>
        <rFont val="Times New Roman"/>
        <family val="1"/>
      </rPr>
      <t>ghe báo cáo và kiểm tra ngẫu nhiên</t>
    </r>
  </si>
  <si>
    <r>
      <rPr>
        <b/>
        <sz val="12"/>
        <rFont val="Times New Roman"/>
        <family val="1"/>
      </rPr>
      <t>Tiếp nhận, bảo quản và cung cấp vắc xin, sinh phẩm và vật tư tiêm chủng theo quy định.</t>
    </r>
    <r>
      <rPr>
        <sz val="12"/>
        <rFont val="Times New Roman"/>
        <family val="1"/>
      </rPr>
      <t xml:space="preserve">
</t>
    </r>
    <r>
      <rPr>
        <i/>
        <sz val="12"/>
        <rFont val="Times New Roman"/>
        <family val="1"/>
      </rPr>
      <t>Kiểm tra: Hệ thống dây chuyền lạnh bảo quản vắc xin theo qui định; Hệ thống sổ sách quản lý, ghi chép theo dõi dây chuyền lạnh, tủ bảo quản, theo dõi nhiệt độ, sổ theo dõi quản lý vắc xin… theo đúng qui định; Đảm bảo nhiệt độ bảo quản vắc xin theo qui định</t>
    </r>
  </si>
  <si>
    <r>
      <t xml:space="preserve"> - Cung cấp đầy đủ, kịp thời thuốc, vật tư, hóa chất cho nhu cầu khám chữa bệnh ở các trạm y tế cũng như hoạt động phòng chống dịch </t>
    </r>
    <r>
      <rPr>
        <i/>
        <sz val="12"/>
        <rFont val="Times New Roman"/>
        <family val="1"/>
      </rPr>
      <t>(kiểm tra danh mục, kế hoạch và hoạt động thực tế các chứng từ liên quan)</t>
    </r>
  </si>
  <si>
    <r>
      <t xml:space="preserve">Trung tâm và TYT xã có báo cáo đầy đủ về công tác dược theo quy định (định kì 06 tháng, 01 năm,....).
</t>
    </r>
    <r>
      <rPr>
        <i/>
        <sz val="12"/>
        <rFont val="Times New Roman"/>
        <family val="1"/>
      </rPr>
      <t>*Xem: Báo cáo</t>
    </r>
  </si>
  <si>
    <r>
      <t xml:space="preserve">Các quy trình được viết, ban hành đúng quy định 
</t>
    </r>
    <r>
      <rPr>
        <i/>
        <sz val="12"/>
        <rFont val="Times New Roman"/>
        <family val="1"/>
      </rPr>
      <t>Kiểm tra: Quy trình xét nghiệm chuẩn của từng kỹ thuật đơn vị đang thực hiện, có soát xét và phê duyệt của lãnh đạo, hóa chất sinh phẩm, sổ kết quả xét nghiệm. Nếu không có đầy đủ quy trình là 00 điểm</t>
    </r>
  </si>
  <si>
    <r>
      <rPr>
        <sz val="12"/>
        <rFont val="Times New Roman"/>
        <family val="1"/>
      </rPr>
      <t xml:space="preserve">Xây dựng kế hoạch và thực hiện chương trình nội, ngoại kiểm xét nghiệm theo quy định. </t>
    </r>
    <r>
      <rPr>
        <i/>
        <sz val="12"/>
        <rFont val="Times New Roman"/>
        <family val="1"/>
      </rPr>
      <t xml:space="preserve">
Kiểm tra: Hồ sơ kết quả nội, ngoại kiểm, biện pháp phòng ngừa và xử lý sự không phù hợp.</t>
    </r>
  </si>
  <si>
    <r>
      <t>Các phòng xét nghiệm được chứng nhận hoặc đã công bố đạt tiêu chuẩn  an toàn sinh học theo quy định
Xem</t>
    </r>
    <r>
      <rPr>
        <i/>
        <sz val="12"/>
        <rFont val="Times New Roman"/>
        <family val="1"/>
      </rPr>
      <t>: giấy chứng nhận, hoặc Quyết định, đã được đăng trên trang Web; hồ sơ phòng xét nghiệm đạt ATSH theo NĐ 103/2016/NĐ-CP ngày 01/7/2016 (cơ sở vật chất, thiết bị,nhân sự, các quyết định, sổ tay ATSH, các quy trình …</t>
    </r>
  </si>
  <si>
    <t>Tỷ lệ bà mẹ sau khi sinh (trong vòng 1 tháng) được uống viên nang Vitamin A liều cao đạt so với chỉ tiêu giao</t>
  </si>
  <si>
    <t>- Có kế hoạch và tổ chức thực hiện tuy nhiên chưa hiệu quả (xem công tác báo cáo đánh giá và đánh giá các chỉ tiêu của kế hoạch đề ra).</t>
  </si>
  <si>
    <t xml:space="preserve"> - Không thực hiện.</t>
  </si>
  <si>
    <t>Kết quả thực hiện chỉ tiêu đăng ký, duy trì xã đạt tiêu chí quốc gia về y tế.</t>
  </si>
  <si>
    <t xml:space="preserve"> + Từ 90 - 100 điểm và có tiếp tục duy trì xã đã đạt bộ tiêu chí QG về y tế xã</t>
  </si>
  <si>
    <t xml:space="preserve"> + Từ 80 - &lt; 90 điểm  có tiếp tục duy trì các xã đã được công nhận xã đạt bộ tiêu chí QG về y tế.</t>
  </si>
  <si>
    <t xml:space="preserve"> + Từ &lt; 80 điểm</t>
  </si>
  <si>
    <t xml:space="preserve"> Tỷ lệ  các TYT xã được đánh giá cuối năm đạt (trừ xã đạt tiêu chí Quốc gia đã được đánh giá): </t>
  </si>
  <si>
    <t xml:space="preserve"> + Tỷ lệ các xã trên địa bàn được xếp loại "Xuất sắc" &gt; 95%</t>
  </si>
  <si>
    <t>Giám sát hỗ trợ chuyên môn các TYT xã/phường/thị trấn trong triển khai thực hiện các Kế hoạch được cấp trên giao.</t>
  </si>
  <si>
    <t xml:space="preserve"> - Không thực hiện hoặc thực hiện 01 lần/năm.</t>
  </si>
  <si>
    <t xml:space="preserve">*Xem: Kế hoạch, báo cáo kết quả, phấn tích, đánh giá, những khó khăn, hạn chế, nguyên nhân, giải pháp khắc phục; </t>
  </si>
  <si>
    <t xml:space="preserve"> - 100% các xã, phường, thị trấn được thực hiện giám sát hỗ trợ 03 lần/ năm và có hỗ trợ TYT đã xã khắc phục những hạn chế, yếu kém của đợt giám sát trước.</t>
  </si>
  <si>
    <t xml:space="preserve"> - 100% các xã, phường, thị trấn được thực hiện giám sát hỗ trợ 02 lần/ năm nhưng không hỗ trợ TYT xã khắc phục hoặc khắc phục được 01 phần những hạn chế, yếu kém của đợt giám sát trước.</t>
  </si>
  <si>
    <t xml:space="preserve">*Trường hợp 02 xã có kết quả ở hai mức khác nhau thì lấy điểm trung bình của hai xã.(TB= (xã A+ xã B)/2) và đối chiếu với mức trên để tính điểm. </t>
  </si>
  <si>
    <r>
      <t xml:space="preserve">Xây dựng kế hoạch về hoạt động an toàn vệ sinh thực phẩm được Thủ trưởng đơn vị phê duyệt. 
</t>
    </r>
    <r>
      <rPr>
        <i/>
        <sz val="12"/>
        <color theme="8"/>
        <rFont val="Times New Roman"/>
        <family val="1"/>
      </rPr>
      <t>*Xem: Kế hoạch và nội dung tổ chức thực hiện.</t>
    </r>
  </si>
  <si>
    <t xml:space="preserve"> Tổ chức thực hiện đạt các chỉ tiêu chuyên môn năm 2022 được Sở Y tế giao</t>
  </si>
  <si>
    <t xml:space="preserve"> + Thực hiện đạt &gt;80% chỉ tiêu được giao trong năm.</t>
  </si>
  <si>
    <t xml:space="preserve"> + Thực hiện đạt từ 70- ≤ 80% chỉ tiêu được giao trong năm.</t>
  </si>
  <si>
    <t xml:space="preserve"> + Thực hiện đạt từ &lt; 70% chỉ tiêu được giao trong năm.</t>
  </si>
  <si>
    <r>
      <t>Công tác chỉ đạo</t>
    </r>
    <r>
      <rPr>
        <sz val="12"/>
        <color theme="8"/>
        <rFont val="Times New Roman"/>
        <family val="1"/>
      </rPr>
      <t xml:space="preserve"> </t>
    </r>
    <r>
      <rPr>
        <i/>
        <sz val="12"/>
        <color theme="8"/>
        <rFont val="Times New Roman"/>
        <family val="1"/>
      </rPr>
      <t>(xem các Quyết định, báo cáo hoặc sổ họp)</t>
    </r>
  </si>
  <si>
    <t>1. Công tác kiện toàn</t>
  </si>
  <si>
    <t>2. Có quy chế làm việc của BCĐ; có phân công chức năng, nhiệm vụ của từng thành viên BCĐ.</t>
  </si>
  <si>
    <t>3. BCĐ liên ngành tổ chức họp 02 lần/năm</t>
  </si>
  <si>
    <r>
      <t xml:space="preserve">- Cập nhật đầy đủ các thông tin về loại hình cơ sở sản xuất, chế biến, kinh doanh TP trên địa bàn quản lý và có phân loại điều kiện VSATTP các cơ sở đầy đủ. </t>
    </r>
    <r>
      <rPr>
        <i/>
        <sz val="12"/>
        <color theme="8"/>
        <rFont val="Times New Roman"/>
        <family val="1"/>
      </rPr>
      <t>(xem sổ thống kê, danh sách phân loại…)</t>
    </r>
  </si>
  <si>
    <t>Công tác tập huấn và thông tin, giáo dục, truyền thông</t>
  </si>
  <si>
    <r>
      <t xml:space="preserve">Tuyên truyền các mô hình điển hình tiên tiến đảm bảo ATTP, hoặc công khai, minh bạch các trường hợp vi phạm công tác bảo đảm ATTP trên các phương tiện thông tin đại chúng (tin bài, nội dung phát thanh phát hình về các trường hợp vi phạm hoặc các gương điển hình tiên tiến về ATTP).
</t>
    </r>
    <r>
      <rPr>
        <i/>
        <sz val="12"/>
        <color theme="8"/>
        <rFont val="Times New Roman"/>
        <family val="1"/>
      </rPr>
      <t>*Xem hồ sơ chứng minh mô hình điển hình tiên tiến đảm bảo ATTP, hoặc danh sách trường hợp vi phạm ATTP được công khai.</t>
    </r>
  </si>
  <si>
    <t>Công tác kiểm tra, giám sát, hậu kiểm CLVSATTP</t>
  </si>
  <si>
    <t>Phối hợp với các đơn vị liên quan triển khai kiểm tra liên ngành trong các đợt cao điểm về ATTP</t>
  </si>
  <si>
    <t>* Kiểm tra:  - Quyết định, kế hoạch, biên bản, báo cáo
                     - Thiếu hoặc không đủ nội dung trừ 0,25 điểm (điểm trừ bằng tổng số nội dung còn thiếu, không đủ nhân với 0,25 điểm)</t>
  </si>
  <si>
    <t>Phối hợp với các đơn vị liên quan triển khai kiểm tra, giám sát chuyên ngành  ATTP</t>
  </si>
  <si>
    <t xml:space="preserve">Triển khai chỉ đạo tuyến cơ sở </t>
  </si>
  <si>
    <t>Công tác xử lý, điều tra, thống kê và báo cáo ngộ độc thực phẩm</t>
  </si>
  <si>
    <t>- Tiến hành điều tra các vụ NĐTP kịp thời, đúng quy định; có sổ theo dõi, thống kê đầy đủ.</t>
  </si>
  <si>
    <r>
      <t xml:space="preserve">- Tổ chức giám sát mối nguy, cảnh báo nguy cơ ô nhiễm thực phẩm theo hướng dẫn của Chi cục ATVSTP </t>
    </r>
    <r>
      <rPr>
        <i/>
        <sz val="12"/>
        <color theme="8"/>
        <rFont val="Times New Roman"/>
        <family val="1"/>
      </rPr>
      <t>(xem kế hoạch, báo cáo,….)</t>
    </r>
  </si>
  <si>
    <r>
      <t xml:space="preserve">Có tổ chức triển khai các hoạt động truyền thông về các hoạt động DS-KHHGĐ (bao gồm các hoạt động truyền thông trọng tâm theo hướng dẫn của Trung ương và tỉnh: các  truyền thông địa bàn trọng điểm; hoạt động ngoại khoá về DS/SKSS của trường THPT; Ngày Dân số Thế giới 11/7; Ngày Dân số Việt Nam 26/12; sử dụng các kênh truyền thông như Zalo, facebook...để tuyên tuyền về DSKHHGĐ ).
*Xem: </t>
    </r>
    <r>
      <rPr>
        <i/>
        <sz val="11"/>
        <color theme="1"/>
        <rFont val="Times New Roman"/>
        <family val="1"/>
      </rPr>
      <t>Kế hoạch truyền thông, lịch truyền thanh, có Hợp đồng với Đài truyền thanh huyện, TP, thực hiện các chuyên mục truyền thông giáo dục. Có bảng phân phối và ký nhận các sản phẩm truyền thông. Có kế hoạch và báo cáo kết quả thực hiện các nội dung triển khai.</t>
    </r>
  </si>
  <si>
    <r>
      <t xml:space="preserve">Duy trì, nhân rộng và phát triển các Mô hình truyền thông về quy mô dân số, cơ cấu dân số, chất lượng dân số (mỗi mô hình 0,1 điểm, tối đa không quá điểm chuẩn); phối hợp với các ban ngành, đoàn thể huyện duy trì hiệu quả mô hình cũ, xây dựng và phát triển mô hình mới; duy trì các chuyên trang, chuyên mục, định kỳ về công tác DS-KHHGĐ trên đài Phát thanh, Truyền hình huyện, xã và các bản tin, chuyên đề khác (mỗi sản phẩm được 0,1 điểm, tối đa không quá điểm chuẩn).
</t>
    </r>
    <r>
      <rPr>
        <i/>
        <sz val="11"/>
        <color theme="1"/>
        <rFont val="Times New Roman"/>
        <family val="1"/>
      </rPr>
      <t>*Xem: Kế hoạch duy trì nhân rộng, phát triển mô hình; kế hoạch phối hợp liên ngành, các nội dung phát trên chuyên trang của đài (chứng minh số phát, thời gian phát).</t>
    </r>
  </si>
  <si>
    <t>- Tổ chức triển khai thực hiện hoàn thành tất cả chỉ tiêu kế hoạch giao:</t>
  </si>
  <si>
    <t xml:space="preserve"> + Đạt chi tiêu số người mới thực hiện đặt dụng cụ tử cung</t>
  </si>
  <si>
    <t xml:space="preserve"> + Đạt chi tiêu số người thực hiện tiêm tránh thai</t>
  </si>
  <si>
    <t xml:space="preserve"> + Đạt chỉ tiêu mức giảm tỷ lệ sinh %o</t>
  </si>
  <si>
    <t xml:space="preserve"> + Tỷ lệ bà mẹ mang thai được sàng lọc trước sinh.</t>
  </si>
  <si>
    <t xml:space="preserve"> + Tỷ lệ trẻ em mới sinh được sàng lọc sơ sinh,</t>
  </si>
  <si>
    <t xml:space="preserve"> + Tỷ lệ nam, nữ thanh niên được tư vấn và khám sức khỏe trước khi kết hôn</t>
  </si>
  <si>
    <t xml:space="preserve"> + Ổn định tổ chức bộ máy làm công tác dân số cấp huyện, xã</t>
  </si>
  <si>
    <r>
      <t>Thực hiện đầy đủ chế độ báo cáo thống kê chuyên ngành dân số (biểu 01,02,03): Báo cáo đúng yêu cầu biểu mẫu, đúng thời gian quy định và đảm bảo tính chính xác; có lưu giữ đầy đủ các báo cáo thống kê,</t>
    </r>
    <r>
      <rPr>
        <sz val="11"/>
        <color rgb="FFFF0000"/>
        <rFont val="Times New Roman"/>
        <family val="1"/>
      </rPr>
      <t xml:space="preserve"> </t>
    </r>
    <r>
      <rPr>
        <sz val="11"/>
        <color theme="1"/>
        <rFont val="Times New Roman"/>
        <family val="1"/>
      </rPr>
      <t xml:space="preserve">Hàng tháng cập nhật đầy đủ thông tin biến động vào kho dữ liệu điện tử cấp huyện (tính theo kỳ báo cáo). Hàng tháng cập nhật đầy đủ thông tin biến động vào kho dữ liệu điện tử cấp huyện, chuyển file dữ liệu kịp thời cho tuyến tỉnh (tính theo kỳ báo cáo).
</t>
    </r>
    <r>
      <rPr>
        <i/>
        <sz val="11"/>
        <color theme="1"/>
        <rFont val="Times New Roman"/>
        <family val="1"/>
      </rPr>
      <t>*Xem: Các báo cáo có đầy đủ số liệu, số liệu chính xác, không tầy xóa, xem các biểu mẫu sử dụng báo cáo; báo cáo tháng/quí/năm; bá cáo sơ kết,  tổng kết, xem đánh giá của nhận xét của Chi cục Dân số-KHHGĐ.</t>
    </r>
  </si>
  <si>
    <r>
      <t>Triển khai có hiệu quả: Đề án 818; đề án Tư vấn, khám sức khỏe trước hôn nhân; Đề án sàng lọc trước sinh và sơ sinh, đề án Kiểm soát mất cân bằng giới tính khi sinh
*</t>
    </r>
    <r>
      <rPr>
        <i/>
        <sz val="11"/>
        <color theme="1"/>
        <rFont val="Times New Roman"/>
        <family val="1"/>
      </rPr>
      <t>Xem: Kế hoạch triển khai và báo cáo kết quả đầy đủ theo quy định)</t>
    </r>
  </si>
  <si>
    <t>Cấp phát kịp thời phương tiện tránh thai miễn phí, bảo quản đúng quy định. Có báo cáo theo mẫu đầy đủ. Báo cáo chậm hoặc sai trừ 0,1 điểm, không nộp báo cáo trừ 0,2 điểm (nếu để thiếu hoặc thừa phương tiện tránh thai do lỗi chủ quan gây ra thì trừ 0,2 điểm)</t>
  </si>
  <si>
    <t xml:space="preserve">Tổ chức đổi Sổ A0 theo hướng dẫn tại công văn số 673/TCDS-KHTC ngày
19/10/2021 của Tổng cục DS-KHHGĐ và văn bản của Chi cục DS-KHHGĐ (xem văn bản) </t>
  </si>
  <si>
    <t>Thực hiện nhưng chưa đầy đủ hoặc không thực hiện</t>
  </si>
  <si>
    <t>Có thực hiện nhưng chưa đầy đủ</t>
  </si>
  <si>
    <r>
      <t xml:space="preserve">Quản lý chất thải Y tế theo thông tư 20/2021/TT-BYT của Bộ Y tế quy định về quản lý chất thải y tế trong phạm vi khuôn viên cơ sở y tế
</t>
    </r>
    <r>
      <rPr>
        <i/>
        <sz val="12"/>
        <rFont val="Times New Roman"/>
        <family val="1"/>
      </rPr>
      <t xml:space="preserve">Kiểm tra: Hồ sơ về chất thải Y tế, phân loại chất thải y tế, biện pháp xử lý chất thải Y tế, kết quả xét nghiệm nước thải y tế theo QCVN 28: 2010/BTNMT </t>
    </r>
  </si>
  <si>
    <t>Giảm tỷ lệ TE &lt; 5 tuổi  bị suy dinh dưỡng (CC/tuổi) đạt so với chỉ tiêu được giao.</t>
  </si>
  <si>
    <t xml:space="preserve">Tổ chức kiểm tra, đánh giá và lập hồ sơ quản lý y tế trường học trên địa bàn theo phân cấp quản lý. </t>
  </si>
  <si>
    <t xml:space="preserve"> - Thực hiện đạt từ 90% trở lên các chỉ tiêu được giao</t>
  </si>
  <si>
    <t xml:space="preserve"> - Thực hiện đạt 100% các chỉ tiêu được giao </t>
  </si>
  <si>
    <t xml:space="preserve"> - Thực hiện đạt dưới 80% các chỉ tiêu được giao</t>
  </si>
  <si>
    <t xml:space="preserve"> - Thực hiện đạt từ 80% trở lên các chỉ tiêu được giao</t>
  </si>
  <si>
    <r>
      <t xml:space="preserve">Thực hiện lấy mẫu, bảo quản và vận chuyển bệnh phẩm đúng quy trình
</t>
    </r>
    <r>
      <rPr>
        <i/>
        <sz val="12"/>
        <rFont val="Times New Roman"/>
        <family val="1"/>
      </rPr>
      <t>Kiểm tra: Quy trình lấy mẫu, bảo quản và vận chuyển bệnh phẩm; Sổ quản lý mẫu bệnh phẩm</t>
    </r>
  </si>
  <si>
    <t>Thực hiện một số quy định trong quản lý chất lượng</t>
  </si>
  <si>
    <t>*Xem: Báo cáo kết quả thực hiện và đối chiếu với chỉ tiêu giao.</t>
  </si>
  <si>
    <t>- Thành viên BCĐ liên ngành huyện, thành phố không thay đổi hoặc có thay đổi nhưng có Quyết định kiện toàn ngay trong năm</t>
  </si>
  <si>
    <t>- Thành viên BCĐ liên ngành huyện, thành phố có thay đổi nhưng không có Quyết định kiện toàn ngay trong năm</t>
  </si>
  <si>
    <r>
      <t xml:space="preserve">Thực hiện đúng, đầy đủ các nội dung thuộc hoạt động Thông tin giáo dục  truyền thông  bảo đảm CLVSATTP đã được phân bổ (đảm bảo các hoạt động đúng nội dung đã được phê duyệt).  
</t>
    </r>
    <r>
      <rPr>
        <i/>
        <sz val="12"/>
        <color theme="8"/>
        <rFont val="Times New Roman"/>
        <family val="1"/>
      </rPr>
      <t>*Xem báo cáo</t>
    </r>
  </si>
  <si>
    <r>
      <t xml:space="preserve">Có kinh phí (xã hội hóa) để tăng cường cho hoạt động truyền thông (các sản phẩm truyền thông được huy động tại cơ sở, cộng đồng) 
</t>
    </r>
    <r>
      <rPr>
        <i/>
        <sz val="12"/>
        <color theme="8"/>
        <rFont val="Times New Roman"/>
        <family val="1"/>
      </rPr>
      <t>*Xem: Hồ sơ chứng minh nguồn kinh phí, báo cáo kết quả truyền thông.</t>
    </r>
  </si>
  <si>
    <t>* Kiểm tra:  - Quyết định, kế hoạch, biên bản, báo cáo
                     - Thiếu hoặc không đủ nội dung trừ 0,25 điểm(điểm trừ bằng tổng số nội dung còn thiếu nhân với 0,25 điểm)</t>
  </si>
  <si>
    <r>
      <t>- Công tác chuẩn bị sẵn sàng ứng phó khi trên địa bàn quản lý xảy ra NĐTP (</t>
    </r>
    <r>
      <rPr>
        <i/>
        <sz val="12"/>
        <color theme="8"/>
        <rFont val="Times New Roman"/>
        <family val="1"/>
      </rPr>
      <t>xem kế hoạch, hậu cần: nhân lực, vật tư, kinh phí, công tác phối hợp…</t>
    </r>
    <r>
      <rPr>
        <sz val="12"/>
        <color theme="8"/>
        <rFont val="Times New Roman"/>
        <family val="1"/>
      </rPr>
      <t>)</t>
    </r>
  </si>
  <si>
    <t>Phối hợp với Phòng Y tế tham mưu BCĐ CSSKND của huyện, thành phố xây dựng kế hoạch triển khai công tác xây dựng xã đạt tiêu chí quốc gia về y tế, chương trình xây dựng nông thôn mới, chương trình kết hợp quân dân y (đối với xã vùng biên giới) hàng năm</t>
  </si>
  <si>
    <t xml:space="preserve"> - Có kế hoạch được UBND huyện, thành phố phê duyệt; chất lượng kế hoạch đảm bảo.</t>
  </si>
  <si>
    <t xml:space="preserve"> - Có kế hoạch được UBND huyện, thành phố phê duyệt nhưng chất lượng kế hoạch chưa đảm bảo</t>
  </si>
  <si>
    <t xml:space="preserve"> - Có kế hoạch nhưng chưa được UBND huyện, thành phố phê duyệt; chất lượng kế hoạch chưa đảm bảo</t>
  </si>
  <si>
    <r>
      <t>*</t>
    </r>
    <r>
      <rPr>
        <i/>
        <sz val="12"/>
        <rFont val="Times New Roman"/>
        <family val="1"/>
      </rPr>
      <t>Xem: Kế hoạch, báo cáo kết quả tiến độ thực hiện.</t>
    </r>
  </si>
  <si>
    <t>Phối hợp với các cơ quan liên quan thực hiện công tác kiểm tra, giám sát hỗ trợ các xã đăng ký xây dựng chuẩn Quốc gia về y tế, xây dựng nông thôn mới, chương trình kết hợp quân dân y (đối với xã vùng biên giới) trong năm</t>
  </si>
  <si>
    <t>- Có kế hoạch và tổ chức thực hiện ít nhất 02 lần/ năm (kể cả lồng ghép kiểm tra, giám sát với các hoạt động khác), tổng hợp báo cáo đánh giá đầy đủ những khó khăn, hạn chế và đề xuất giải pháp thực hiện đến cấp có thẩm quyền xem xét, giải quyết nhằm đạt mục tiêu đề ra.</t>
  </si>
  <si>
    <t>*Xem: Kế hoạch phối hợp, báo cáo kết quả giám sát, giải pháp hỗ trợ và báo cáo đánh giá tỷ lệ đạt các tiêu chí, chỉ tiêu theo quy địn.</t>
  </si>
  <si>
    <t xml:space="preserve"> + Tỷ lệ các xã trên địa bàn được xếp loại "Tốt" từ 90 - ≤ 95%</t>
  </si>
  <si>
    <t xml:space="preserve"> + Tỷ lệ các xã trên địa bàn được xếp loại "Khá" từ 85 - &lt; 90%</t>
  </si>
  <si>
    <t xml:space="preserve"> + Tỷ lệ các xã trên địa bàn không được xếp vào một trong 03 loại trên</t>
  </si>
  <si>
    <r>
      <t>Có xây dựng kế hoạch tổ chức thực hiện hoạt động công tác Dân số-KHHGĐ được Lãnh đạo Trung tâm Y tế phê duyệt và có giao chỉ tiêu thực hiện công tác DS-KHHGĐ cho cấp xã. 
*Xem: K</t>
    </r>
    <r>
      <rPr>
        <i/>
        <sz val="11"/>
        <color theme="1"/>
        <rFont val="Times New Roman"/>
        <family val="1"/>
      </rPr>
      <t>ế hoạch (quý, năm),Quyết định giao chỉ tiêu cho xã/phường.thiếu 01 trong 2 nôi dung trên thì được 0,5</t>
    </r>
  </si>
  <si>
    <r>
      <t xml:space="preserve">Có ít nhất 05 kế hoạch giai đoạn/chiến lược dài hạn phát triển nâng cao chất lượng công tác DS-KHHGĐ trên địa bàn huyện. 
</t>
    </r>
    <r>
      <rPr>
        <i/>
        <sz val="11"/>
        <color theme="1"/>
        <rFont val="Times New Roman"/>
        <family val="1"/>
      </rPr>
      <t>*Xem kế hoạch được cấp thẩm quyền (UBND huyện trở lên) phê duyệt.Thiếu mỗi kế hoạch trừ 01 điểm</t>
    </r>
  </si>
  <si>
    <t xml:space="preserve">Tổ chức Chiến dịch truyền thông về Kiểm soát mất cân bằng giới tính khi sinh (xem kế hoạch, căn văn bản phối hợp triển khai nếu không tổ chức Chiển dịch mà chỉ tổ chức treo băng rôn thì được 0,5 điểm; nếu không tổ chức gì thì không cho điểm)  </t>
  </si>
  <si>
    <t xml:space="preserve"> + Đạt chi tiêu số người mới thực hiện đình sản (Nếu không đạt thì tính theo tỷ lệ % đạt tương ứng, VD đạt 50% thì được 0,25 điểm, không cộng điểm vượt chỉ tiêu. Các chỉ tiêu tiếp theo tính tương tự như chỉ tiêu này)</t>
  </si>
  <si>
    <t xml:space="preserve"> + Số người mới thực hiện biện pháp tránh thai hiện đại trong năm</t>
  </si>
  <si>
    <t xml:space="preserve"> + Tỷ lệ người cao tuổi được khám sức khỏe định kỳ, được điều trị kịp thời tại các cơ sở Y tế  ( Xem: Báo cáo kết quả thực hiện và đối chiếu các chỉ tiêu được giao, chứng minh danh sách người cao tuổi được KSK định kỳ, hồ sơ quản lý sức khỏe NCT)</t>
  </si>
  <si>
    <t xml:space="preserve">     Đảm bảo số biên chế được giao tại khoa dân số và phát triển theo đề án sát nhập TTYT từ 80% (dưới 80% không có điểm)</t>
  </si>
  <si>
    <t xml:space="preserve">     Điều chuyển vị trí công tác của viên chức làm công tác dân số tại tuyến xã không quá 20% (quá 20% không có điểm)</t>
  </si>
  <si>
    <r>
      <t xml:space="preserve">Có kế hoạch/Văn bản hướng dẫn đôn đốc, chỉ đạo tuyến xã để triển khai thực hiện tốt công tác DS-KHHGĐ.
</t>
    </r>
    <r>
      <rPr>
        <i/>
        <sz val="11"/>
        <rFont val="Times New Roman"/>
        <family val="1"/>
      </rPr>
      <t>*Xem kế hoạch/văn bản chỉ đao, hướng dẫn</t>
    </r>
  </si>
  <si>
    <r>
      <t xml:space="preserve">Có tổ chức kiểm tra, giám sát, hỗ trợ hoặc lồng ghép giám sát hỗ trợ tuyến dưới.
</t>
    </r>
    <r>
      <rPr>
        <i/>
        <sz val="11"/>
        <color theme="1"/>
        <rFont val="Times New Roman"/>
        <family val="1"/>
      </rPr>
      <t>Kiểm tra:</t>
    </r>
    <r>
      <rPr>
        <sz val="11"/>
        <color theme="1"/>
        <rFont val="Times New Roman"/>
        <family val="1"/>
      </rPr>
      <t xml:space="preserve"> </t>
    </r>
    <r>
      <rPr>
        <i/>
        <sz val="11"/>
        <color theme="1"/>
        <rFont val="Times New Roman"/>
        <family val="1"/>
      </rPr>
      <t>Kế hoạch giám sát, lịch giám sát, bảng kiểm tra giám sát, biên bản giám sát và báo cáo kết quả giảm sát, nếu có giám sát lần 2 thì có so sánh đánh giá kết quả khắc phục những điểm chưa thực hiện tốt, chưa đạt của các đơn vị trong lần giám sát đầu trước.</t>
    </r>
  </si>
  <si>
    <r>
      <t xml:space="preserve">Chỉ đạo tuyến dưới về TTGDSK;  tổ chức kiểm tra, giám sát hoạt động của tuyến dưới:
</t>
    </r>
    <r>
      <rPr>
        <i/>
        <sz val="12"/>
        <rFont val="Times New Roman"/>
        <family val="1"/>
      </rPr>
      <t>* Xem: văn bản chỉ đạo, biên bản kiểm tra (hoặc sổ chỉ đạo tuyến) và các báo cáo kết quả tuyến dưới hoặc thông báo sau mỗi lần kiểm tra, giám sát.</t>
    </r>
  </si>
  <si>
    <t>SỞ Y TẾ TỈNH ĐẮK NÔNG</t>
  </si>
  <si>
    <t>CỘNG HÒA XÃ HỘI CHỦ NGHĨA VIỆT NAM</t>
  </si>
  <si>
    <t>TRUNG TÂM Y TẾ ĐẮK GLONG</t>
  </si>
  <si>
    <t>Độc Lập - Tự Do - Hạnh Phúc</t>
  </si>
  <si>
    <t>Mục</t>
  </si>
  <si>
    <t>Điểm năm 2021</t>
  </si>
  <si>
    <t>Điểm KH 2022</t>
  </si>
  <si>
    <t>Nguyên nhân</t>
  </si>
  <si>
    <t>A1.1</t>
  </si>
  <si>
    <t>Người bệnh được chỉ dẫn rõ ràng, đón tiếp và hướng dẫn cụ thể</t>
  </si>
  <si>
    <t>A1.2</t>
  </si>
  <si>
    <t>Người bệnh được chờ đợi trong phòng đầy đủ tiện nghi và được vận chuyển phù hợp với tình trạng bệnh tật</t>
  </si>
  <si>
    <t>A1.3</t>
  </si>
  <si>
    <t>Bệnh viện tiến hành cải tiến quy trình khám bệnh, đáp ứng sự hài lòng người bệnh</t>
  </si>
  <si>
    <t>A1.4</t>
  </si>
  <si>
    <t>Bệnh viện bảo đảm các điều kiện cấp cứu người bệnh kịp thời</t>
  </si>
  <si>
    <t>A1.5</t>
  </si>
  <si>
    <t>Người bệnh được làm các thủ tục, khám bệnh, thanh toán... theo đúng thứ tự bảo đảm tính công bằng và mức ưu tiên</t>
  </si>
  <si>
    <t>A1.6</t>
  </si>
  <si>
    <t>Người bệnh được hướng dẫn và bố trí làm xét nghiệm, chẩn đoán hình ảnh, thăm dò chức năng theo trình tự thuận tiện</t>
  </si>
  <si>
    <t>A2.1</t>
  </si>
  <si>
    <t>Người bệnh điều trị nội trú được nằm một người một giường</t>
  </si>
  <si>
    <t>A2.2</t>
  </si>
  <si>
    <t>Người bệnh được sử dụng buồng vệ sinh sạch sẽ và đầy đủ các phương tiện</t>
  </si>
  <si>
    <t>A2.3</t>
  </si>
  <si>
    <t>Người bệnh được cung cấp vật dụng cá nhân đầy đủ, sạch sẽ, chất lượng tốt</t>
  </si>
  <si>
    <t>A2.4</t>
  </si>
  <si>
    <t>Người bệnh được hưởng các tiện nghi bảo đảm sức khỏe, nâng cao thể trạng và tâm lý</t>
  </si>
  <si>
    <t>A2.5</t>
  </si>
  <si>
    <t>Người khuyết tật được tiếp cận với các khoa/phòng, phương tiện và dịch vụ khám chữa bệnh trong bệnh viện</t>
  </si>
  <si>
    <t>A3.1</t>
  </si>
  <si>
    <t>Người bệnh được điều trị trong môi trường, cảnh quan xanh, sạch, đẹp</t>
  </si>
  <si>
    <t>A3.2</t>
  </si>
  <si>
    <t>Người bệnh được khám và điều trị trong khoa/phòng gọn gàng, ngăn nắp</t>
  </si>
  <si>
    <t>A4.1</t>
  </si>
  <si>
    <t>Người bệnh được cung cấp thông tin và tham gia vào quá trình điều tri.</t>
  </si>
  <si>
    <t>A4.2</t>
  </si>
  <si>
    <t>Người bệnh được tôn trọng quyền riêng tư cá nhân</t>
  </si>
  <si>
    <t>A4.3</t>
  </si>
  <si>
    <t>Người bệnh được nộp viện phí thuận tiện, công khai, minh bạch</t>
  </si>
  <si>
    <t>A4.4</t>
  </si>
  <si>
    <t>Người bệnh được hưởng lợi từ chủ trương xã hội hóa y tế</t>
  </si>
  <si>
    <t>A4.5</t>
  </si>
  <si>
    <t>Người bệnh có ý kiến phàn nàn, thắc mắc hoặc khen ngợi được bệnh viện tiếp nhận, phản hồi, giải quyết kịp thời</t>
  </si>
  <si>
    <t>A4.6</t>
  </si>
  <si>
    <t>Bệnh viện thực hiện khảo sát, đánh giá sự hài lòng NB và tiến hành các biện pháp can thiệp</t>
  </si>
  <si>
    <t>B1.1</t>
  </si>
  <si>
    <t>Xây dựng kế hoạch phát triển nhân lực BV</t>
  </si>
  <si>
    <t>B1.2</t>
  </si>
  <si>
    <t>Bảo đảm và duy trì ổn định số lượng nhân lực BV</t>
  </si>
  <si>
    <t>B1.3</t>
  </si>
  <si>
    <t>Bảo đảm cơ cấu chức danh nghề nghiệp của nhân lực bệnh viện</t>
  </si>
  <si>
    <t>B2.1</t>
  </si>
  <si>
    <t>Nhân viên y tế được đào tạo và phát triển kỹ năng nghề nghiệp</t>
  </si>
  <si>
    <t>B2.2</t>
  </si>
  <si>
    <t>Nhân viên y tế được nâng cao ký năng, ứng xử, giao tiếp y đức</t>
  </si>
  <si>
    <t>B2.3</t>
  </si>
  <si>
    <t>Bệnh viện duy trì và phát triển bền vững nguồn nhân lực.</t>
  </si>
  <si>
    <t>B3.1</t>
  </si>
  <si>
    <t>Bảo đảm chính sách tiền lương, chế độ đãi ngộ của nhân viên y tế.</t>
  </si>
  <si>
    <t>B3.2</t>
  </si>
  <si>
    <t>Bảo đảm điều kiện làm việc, vệ sinh lao động cho nhân viên y tế.</t>
  </si>
  <si>
    <t>B3.3</t>
  </si>
  <si>
    <t>Sức khỏe, đời sống tinh thần của nhân viên y tế được quan tâm và cải thiện</t>
  </si>
  <si>
    <t>B3.4</t>
  </si>
  <si>
    <t>Tạo dựng môi trường làm việc tích cực cho nhân viên y tế</t>
  </si>
  <si>
    <t>B4.1</t>
  </si>
  <si>
    <t>Xây dựng kế hoạch, quy hoạch, chiến lược phát triển bệnh viện và công bố công khai</t>
  </si>
  <si>
    <t>B4.2</t>
  </si>
  <si>
    <t>Triển khai văn bản của các cấp quản lý</t>
  </si>
  <si>
    <t>B4.3</t>
  </si>
  <si>
    <t>Bảo đảm chất lượng nguồn nhân lực quản lý bệnh viện</t>
  </si>
  <si>
    <t>B4.4</t>
  </si>
  <si>
    <t>Bồi dưỡng, phát triển đội ngũ lãnh đạo và quản lý kế cận</t>
  </si>
  <si>
    <t>C1.1</t>
  </si>
  <si>
    <t>Bảo đảm an ninh, trật tự bệnh viện</t>
  </si>
  <si>
    <t>C1.2</t>
  </si>
  <si>
    <t>Bảo đảm an toàn điện và phòng chống cháy nổ</t>
  </si>
  <si>
    <t>C2.1</t>
  </si>
  <si>
    <t>Hồ sơ bệnh án được lập đầy đủ, chính xác, khoa học</t>
  </si>
  <si>
    <t>C2.2</t>
  </si>
  <si>
    <t>Hồ sơ bệnh án được quản lý chắt chẽ, đầy đủ, khoa học</t>
  </si>
  <si>
    <t>C3.1</t>
  </si>
  <si>
    <t>Quản lý tốt cơ sở dữ liệu và thông tin y tế</t>
  </si>
  <si>
    <t>C3.2</t>
  </si>
  <si>
    <t>Thực hiện các giải pháp ứng dụng công nghệ thông tin trong quản lý và hoạt động chuyên môn.</t>
  </si>
  <si>
    <t>C4.1</t>
  </si>
  <si>
    <t>Thiết lập và hoàn thiện hệ thống KSNK</t>
  </si>
  <si>
    <t>C4.2</t>
  </si>
  <si>
    <t>Xây dựng và hướng dẫn nhân viên y tế thực hiện các quy trình kiểm soát nhiễm khuẩn trong bệnh viện</t>
  </si>
  <si>
    <t>C4.3</t>
  </si>
  <si>
    <t>Triển khai chương trình và giám sát tuân thủ rửa tay</t>
  </si>
  <si>
    <t>C4.4</t>
  </si>
  <si>
    <t>Đánh giá, giám sát và triển khai kiểm soát nhiễm khuẩn trong bệnh viện</t>
  </si>
  <si>
    <t>C4.5</t>
  </si>
  <si>
    <t>Chất thải rắn bệnh viện được quản lý chặt chẽ, xử lý an toàn và tuân thủ theo đúng quy định</t>
  </si>
  <si>
    <t>C4.6</t>
  </si>
  <si>
    <t>Chất thải lỏng bệnh viện được quản lý chặt chẽ, xử lý an toàn và tuân thủ theo đúng quy định</t>
  </si>
  <si>
    <t>C5.1</t>
  </si>
  <si>
    <t>Thực hiện danh mục kỹ thuật theo phân tuyến kỹ thuật</t>
  </si>
  <si>
    <t>C5.2</t>
  </si>
  <si>
    <t>Nghiên cứu và triển khai áp dụng các kỹ thuật mới, phương pháp mới</t>
  </si>
  <si>
    <t>Chưa triển khai được kỹ thuật mới tại đơn vị, ít nhất 1 kỹ thuật loại 1 trở lên mới đạt mức 2. 03 kỹ thuật để đạt mức 3</t>
  </si>
  <si>
    <t>C5.3</t>
  </si>
  <si>
    <t>Áp dụng các hướng dẫn quy trình kỹ thuật khám bệnh, chữa bệnh và triển khai các biện pháp giám sát chất lượng</t>
  </si>
  <si>
    <t xml:space="preserve">Chưa xây dưng bổ sung hướng dẫn chẩn đoán điều trị và quy trình kỹ thuật năm 2022 dự kiến thực hiện </t>
  </si>
  <si>
    <t>C5.4</t>
  </si>
  <si>
    <t>Xây dựng các hướng dẫn chẩn đoán và điều trị</t>
  </si>
  <si>
    <t>C5.5</t>
  </si>
  <si>
    <t>Áp dụng các hướng dẫn chẩn đoán và điều trị đã ban hành và giám sát việc thực hiện</t>
  </si>
  <si>
    <t>C6.1</t>
  </si>
  <si>
    <t>Hệ thống điều dưỡng trưởng được thiết lập và hoạt động hiệu quả</t>
  </si>
  <si>
    <t>C6.2</t>
  </si>
  <si>
    <t>Người bệnh được điều dưỡng hướng dẫn, tư vấn điều trị và chăm sóc, giáo dục sức khỏe phù hợp với bệnh đang được điều trị</t>
  </si>
  <si>
    <t>C6.3</t>
  </si>
  <si>
    <t>Người bệnh được chăm sóc vệ sinh cá nhân trong quá trình điều trị tại bệnh viện</t>
  </si>
  <si>
    <t>C7.1</t>
  </si>
  <si>
    <t>Bệnh viện thiết lập hệ thống tổ chức để thực hiện công tác dinh dưỡng và tiết chế trong bệnh viện</t>
  </si>
  <si>
    <t>C7.2</t>
  </si>
  <si>
    <t>Bệnh viện bảo đảm cơ sở vật chất để thực hiện công tác dinh dưỡng và tiết chế trong bệnh viện</t>
  </si>
  <si>
    <t>C7.3</t>
  </si>
  <si>
    <t>Người bệnh được đánh giá, theo dõi tình trạng dinh dưỡng trong thời gian nằm viện</t>
  </si>
  <si>
    <t>C7.4</t>
  </si>
  <si>
    <t>Người bệnh được hướng dẫn, tư vấn chế độ ăn phù hợp với bệnh lý</t>
  </si>
  <si>
    <t>C7.5</t>
  </si>
  <si>
    <t>Người bệnh được cung cấp chế độ dinh dưỡng phù hợp với bệnh lý trong thời gian nằm viện</t>
  </si>
  <si>
    <t>C8.1</t>
  </si>
  <si>
    <t>Bảo đảm năng lực thực hiện các xét nghiệm huyết học, hóa sinh, vi sinh và giải phẫu bệnh</t>
  </si>
  <si>
    <t>C8.2</t>
  </si>
  <si>
    <t>Bảo đảm chất lượng các xét nghiệm</t>
  </si>
  <si>
    <t>C9.1</t>
  </si>
  <si>
    <t>Bệnh viện thiết lập hệ thống tổ chức hoạt động dược</t>
  </si>
  <si>
    <t>C9.2</t>
  </si>
  <si>
    <t>Bảo đảm cơ sở vật chất khoa dược</t>
  </si>
  <si>
    <t>C9.3</t>
  </si>
  <si>
    <t>Cung ứng thuốc và vật tư y tế tiêu hao đầy đủ, kịp thời, bảo đảm chất lượng</t>
  </si>
  <si>
    <t>C9.4</t>
  </si>
  <si>
    <t>Sử dụng thuốc an toàn, hợp lý</t>
  </si>
  <si>
    <t>C9.5</t>
  </si>
  <si>
    <t>Thông tin thuốc, theo dõi báo cáo phản ứng có hại của thuốc (ADR) kịp thời, đầy đủ và có chất lượng</t>
  </si>
  <si>
    <t>C9.6</t>
  </si>
  <si>
    <t>Hội đồng thuốc và điều trị được thiết lập và hoạt động hiệu quả</t>
  </si>
  <si>
    <t>C10.1</t>
  </si>
  <si>
    <t>Tích cực triển khai hoạt động nghiên cứu khoa học</t>
  </si>
  <si>
    <t>C10.2</t>
  </si>
  <si>
    <t>Áp dụng kết quả nghiên cứu khoa học trong hoạt động BV và các giải pháp nâng cao CL KCB</t>
  </si>
  <si>
    <t>D1.1</t>
  </si>
  <si>
    <t>Thiết lập hệ thống quản lý chất lượng bệnh viện</t>
  </si>
  <si>
    <t>D1.2</t>
  </si>
  <si>
    <t>Xây dựng và triển khai kế hoạch chất lượng bệnh viện</t>
  </si>
  <si>
    <t>D1.3</t>
  </si>
  <si>
    <t>Xây dựng văn hóa chất lượng</t>
  </si>
  <si>
    <t>D2.1</t>
  </si>
  <si>
    <t>Phòng ngừa nguy cơ, diễn biến bất thường xảy ra với người bệnh</t>
  </si>
  <si>
    <t>D2.2</t>
  </si>
  <si>
    <t>Xây dựng hệ thống báo cáo, phân tích sự cố y khoa và tiến hành các giải pháp khắc phục</t>
  </si>
  <si>
    <t>D2.3</t>
  </si>
  <si>
    <t>Thực hiện các biện pháp phòng ngừa để giảm thiểu các sự cố y khoa</t>
  </si>
  <si>
    <t>D2.4</t>
  </si>
  <si>
    <t>Bảo đảm xác định chính xác người bệnh khi cung cấp dịch vụ</t>
  </si>
  <si>
    <t>D2.5</t>
  </si>
  <si>
    <t>Phòng ngừa nguy cơ người bệnh bị trượt ngã</t>
  </si>
  <si>
    <t>D3.1</t>
  </si>
  <si>
    <t>Đánh giá chính xác thực trạng và công bố công khai chất lượng bệnh viện</t>
  </si>
  <si>
    <t>D3.2</t>
  </si>
  <si>
    <t>Đo lường và giám sát cải tiến chất lượng bệnh viện</t>
  </si>
  <si>
    <t>D3.3</t>
  </si>
  <si>
    <t>Hợp tác với cơ quan quản lý trong việc xây dựng công cụ, triển khai, báo cáo hoạt động quản lý chất lượng bệnh viện</t>
  </si>
  <si>
    <t>E1.1</t>
  </si>
  <si>
    <t>Bệnh viện thiết lập hệ thống tổ chức chăm sóc sản khoa và sơ sinh</t>
  </si>
  <si>
    <t>E1.2</t>
  </si>
  <si>
    <t>Bệnh viện thực hiện tốt hoạt động truyền thông sức khỏe sinh sản trước sinh, trong khi sinh và sau sinh</t>
  </si>
  <si>
    <t>E1.3</t>
  </si>
  <si>
    <t>Bệnh viện tuyên truyền, tập huấn và thực hành tốt nuôi con bằng sữa mẹ theo hướng dẫn của Bộ Y tế và UNICEF</t>
  </si>
  <si>
    <t>HÌnh ảnh tuyên truyền hiện tại ở khoa chưa đầy đủ</t>
  </si>
  <si>
    <t>E2.1</t>
  </si>
  <si>
    <t>Bệnh viện thiết lập hệ thống tổ chức chăm sóc nhi khoa</t>
  </si>
  <si>
    <t>không có BS Nhi từ CK 1 trở lên</t>
  </si>
  <si>
    <t>Tổng điểm</t>
  </si>
  <si>
    <t>0,5</t>
  </si>
  <si>
    <t>1,5</t>
  </si>
  <si>
    <t>0,2</t>
  </si>
  <si>
    <t>TT</t>
  </si>
  <si>
    <t>TIÊU CHÍ</t>
  </si>
  <si>
    <t>NỘI DUNG CHẤM ĐIỂM</t>
  </si>
  <si>
    <t>ĐIỂM CHUẨN</t>
  </si>
  <si>
    <t>BV TỰ CHẤM</t>
  </si>
  <si>
    <t>ĐOÀN KT CHẤM</t>
  </si>
  <si>
    <t>A</t>
  </si>
  <si>
    <t>Kết quả chấm điểm công tác triển khai thực hiện</t>
  </si>
  <si>
    <t>(Kiểm tra qua bằng chứng sổ sách, tài liệu lưu, qua quan sát...)</t>
  </si>
  <si>
    <t>Tiêu chí 1. Đổi mới phong cách thái độ phục vụ của cán bộ y tế</t>
  </si>
  <si>
    <t>1.1.</t>
  </si>
  <si>
    <t>Hoạt động của Ban Chỉ đạo</t>
  </si>
  <si>
    <t>Có QĐ thành lập BCĐ và QĐ kiện toàn BCĐ nếu có thay đổi nhân sự</t>
  </si>
  <si>
    <t>KH hoạt động có mục tiêu, nội dung, phân công người thực hiện, thời gian, tiến độ, tài chính, chỉ tiêu đánh giá kết quả thực hiện</t>
  </si>
  <si>
    <t>Tập huấn về kỹ năng giao tiếp ứng xử</t>
  </si>
  <si>
    <t>Kế hoạch tập huấn được phê duyệt</t>
  </si>
  <si>
    <t>Danh sách học viên xác nhận tham gia</t>
  </si>
  <si>
    <t>Tài liệu tập huấn (lưu)</t>
  </si>
  <si>
    <t>0,25</t>
  </si>
  <si>
    <t>Kinh phí chi cho tập huấn</t>
  </si>
  <si>
    <t>Bố trí lịch giảng viên (giảng viên tại ĐV, giảng viên chuyên nghiệp)</t>
  </si>
  <si>
    <t>Triển khai thực hiện Đường dây nóng</t>
  </si>
  <si>
    <t>a)</t>
  </si>
  <si>
    <t>QĐ thành lập Tổ trực đường dây nóng, bảng phân công lịch trực đường dây nóng cho các thành viên Tổ trực</t>
  </si>
  <si>
    <t>0,1</t>
  </si>
  <si>
    <t>b)</t>
  </si>
  <si>
    <t>Công khai Bảng thông báo số Tổng đài trực đường dây nóng ngành Y tế ở tất cả các vị trí công cộng có đông người qua lại</t>
  </si>
  <si>
    <t>c)</t>
  </si>
  <si>
    <t>Sổ theo dõi tiếp nhận, xử lý ý kiến phản ánh của người dân đến đường dây nóng; cập nhật kết quả xử lý trên phần mềm theo Quy chế 1933/QĐ-BYT ngày 19/5/2016 của Bộ Y tế</t>
  </si>
  <si>
    <t>Triển khai thực hiện Hòm thư góp ý</t>
  </si>
  <si>
    <t>Lắp đặt, bố trí hộp thư góp ý theo quy định</t>
  </si>
  <si>
    <t>Phân công nhiệm vụ quản lý, theo dõi hộp thư góp ý; xử lý thư góp ý</t>
  </si>
  <si>
    <t>Trang phục y tế:</t>
  </si>
  <si>
    <t>Xây dựng KH, triển khai thực hiện trang phục y tế theo quy định</t>
  </si>
  <si>
    <t>NVYT mặc trang phục đồng nhất theo quy định của bệnh viện</t>
  </si>
  <si>
    <t>Thực hiện nhiệm vụ Công tác xã hội (CTXH) trong bệnh viện</t>
  </si>
  <si>
    <t>QĐ thành lập Phòng (bộ phận) CTXH; Phân công nhiệm vụ</t>
  </si>
  <si>
    <t>KH triển khai nhiệm vụ CTXH tại BV</t>
  </si>
  <si>
    <t>Triển khai các nhiệm vụ của CTXH tại đơn vị.</t>
  </si>
  <si>
    <t>Tổng số điểm Tiêu chí 1</t>
  </si>
  <si>
    <t>Tiêu chí 2. Xây dựng cơ sở y tế Xanh, Sạch, Đẹp và giảm thiểu chất thải nhựa</t>
  </si>
  <si>
    <t>Nội dung xanh</t>
  </si>
  <si>
    <t>Có công viên/vườn hoa/bãi cỏ/cây xanh trong khuôn viên; hành lang, sảnh chờ có chậu hoa, cây cảnh</t>
  </si>
  <si>
    <t>Nội dung sạch</t>
  </si>
  <si>
    <t>Cung cấp đầy đủ nước ăn uống, nước sinh hoạt đạt tiêu chuẩn theo quy định hiện hành và thực hiện xét nghiệm chất lượng nước theo quy định</t>
  </si>
  <si>
    <t>Có đủ nhà vệ sinh theo quy định; Khu vệ sinh sạch sẽ, không trơn trượt, đọng nước; không có mùi hôi; có đủ giấy, xà phòng rửa tay, có gương, có thùng đựng chất thải</t>
  </si>
  <si>
    <t>Nội dung đẹp</t>
  </si>
  <si>
    <t>Chăn, ga gối, quần áo người bệnh, giường tủ trong các khoa, phòng sắp xếp gọn gàng, ngăn nắp, sạch sẽ</t>
  </si>
  <si>
    <t>Nội dung QLCT</t>
  </si>
  <si>
    <t>Phân loại chất thải y tế đúng quy định</t>
  </si>
  <si>
    <t>Thu gom, lưu giữ, vận chuyển, xử lý CTYT đúng quy định</t>
  </si>
  <si>
    <t>Thu gom, xử lý nước thải y tế đạt quy chuẩn kỹ thuật quốc gia về môi trường</t>
  </si>
  <si>
    <t>Giảm thiểu chất thải nhựa</t>
  </si>
  <si>
    <t>Có ký cam kết giảm thiểu CTN (Thủ trưởng đơn vị ký với cơ quan chủ quản, với khoa/phòng/đơn vị dịch vụ; Lãnh đạo khoa phòng với nhân viên)</t>
  </si>
  <si>
    <t>Có KH triển khai thực hiện giảm thiểu CTN</t>
  </si>
  <si>
    <t>Có thực hiện truyền thông giảm thiểu chất thải nhựa</t>
  </si>
  <si>
    <t>Đã triển khai giảm thiểu chất thải nhựa</t>
  </si>
  <si>
    <t>Tổng số điểm Tiêu chí 2</t>
  </si>
  <si>
    <t>Tiêu chí 3. Công khai tài chính, minh bạch giá dịch vụ</t>
  </si>
  <si>
    <t>Niêm yết giá dịch vụ KCB BHYT ở vị trí dễ quan sát, dễ đọc, dễ hiểu</t>
  </si>
  <si>
    <t>Niêm yết giá dịch vụ KCB không có thẻ BHYT ở vị trí dễ quan sát, dễ đọc, dễ hiểu</t>
  </si>
  <si>
    <t>Công khai giá dịch vụ KCB BHYT và không có thẻ BHYT trên trang điện tử của Bệnh viện</t>
  </si>
  <si>
    <t>Niêm yết giá dịch vụ KBCB theo yêu cầu, niêm yết phần chênh lệch giữa giá KBCB theo yêu cầu với giá KBCB BHYT thanh toán (thiếu một nội dung trừ 0,25)</t>
  </si>
  <si>
    <t>Tổng số điểm Tiêu chí 3</t>
  </si>
  <si>
    <t>Tiêu chí 4. Xây dựng Quy chế thi đua, khen thưởng; Quy chế xử lý vi phạm</t>
  </si>
  <si>
    <t>Quy chế thi đua, khen thưởng, xử phạt được Ban giám đốc phê duyệt ban hành</t>
  </si>
  <si>
    <t>Trong Quy chế có các nội dung về đổi mới phong cách thái độ phục vụ, giao tiếp ứng xử, thực hiện cơ sở y tế Xanh Sạch Đẹp, giảm thiểu chất thải nhựa, công khai tài chính</t>
  </si>
  <si>
    <t>Tổng số điểm Tiêu chí 4</t>
  </si>
  <si>
    <t>Tiêu chí 5. Công tác theo dõi, đánh giá, thống kê, báo cáo</t>
  </si>
  <si>
    <t>Có theo dõi, kiểm tra, đánh giá, thực hiện cam kết đổi mới phong cách thái độ phục vụ, cơ sở y tế Xanh Sạch Đẹp, giảm thiểu chất thải nhựa, công khai tài chính</t>
  </si>
  <si>
    <t>Báo cáo đầy đủ, đúng thời gian</t>
  </si>
  <si>
    <t>Tổng số điểm Tiêu chí 5</t>
  </si>
  <si>
    <t>Tiêu chí 6 Sáng kiến, cách làm hay; tấm gương điển hình tiên tiến</t>
  </si>
  <si>
    <t>BV có sáng kiến hay, áp dụng hiệu quả về giao tiếp ứng xử, Xanh Sạch Đẹp, giảm thiểu chất thải nhựa;</t>
  </si>
  <si>
    <t>Bệnh viện có tấm gương điển hình về giao tiếp ứng xử, Xanh Sạch Đẹp, giảm thiểu chất thải nhựa; được cơ quan truyền thông nêu gương điển hình</t>
  </si>
  <si>
    <t>Bệnh viện có tấm gương điển hình về xử lý tình huống khám, chữa bệnh, góp phần cứu chữa người bệnh kịp thời</t>
  </si>
  <si>
    <t>Tổng số điểm Tiêu chí 6</t>
  </si>
  <si>
    <t>B</t>
  </si>
  <si>
    <t>Kết quả khảo sát sự hài lòng người bệnh</t>
  </si>
  <si>
    <t>(Thực hiện theo Quyết định số 3869/QĐ-BYT ngày 28/8/2019 của Bộ trưởng Bộ Y tế; đối với đoàn kiểm tra của cơ quan quản lý chỉ khảo sát ý kiến người bệnh nội trú và ngoại trú, cỡ mẫu tối thiểu mỗi loại 30, trường hợp đặc biệt do Trưởng đoàn và Thư ký đoàn kiểm tra quyết định)</t>
  </si>
  <si>
    <t>TỔNG CỘNG</t>
  </si>
  <si>
    <r>
      <t xml:space="preserve">BẢNG KIỂM TRA CÔNG TÁC Y TẾ DỰ PHÒNG 
TẠI TRUNG TÂM Y TẾ HUYỆN ĐẮK GLONG NĂM 2022
</t>
    </r>
    <r>
      <rPr>
        <i/>
        <sz val="12"/>
        <rFont val="Times New Roman"/>
        <family val="1"/>
      </rPr>
      <t>(Ban hành kèm theo Quyết định  số  679/QĐ-SYT ngày 14 tháng 11 năm 2022 
của Sở Y tế tỉnh Đắk Nông)</t>
    </r>
  </si>
  <si>
    <r>
      <t xml:space="preserve">BẢNG TỰ CHẤM ĐIỂM CẢI TIẾN CHẤT LƯỢNG  NĂM 2022
</t>
    </r>
    <r>
      <rPr>
        <i/>
        <sz val="10"/>
        <color theme="1"/>
        <rFont val="Times New Roman"/>
        <family val="1"/>
      </rPr>
      <t>(Ban hành kèm theo Kế hoạch số: 04/KH-TTYT ngày 04 tháng 01 năm 2022 của Trung tâm Y tế huyện Đắk Glong)</t>
    </r>
  </si>
  <si>
    <t xml:space="preserve">BẢNG TỰ CHẤM ĐIỂM KIỂM TRA VIỆC TRIỂN KHAI THỰC HIỆN “ĐỔI MỚI PHONG CÁCH, THÁI ĐỘ PHỤC VỤ CỦA CÁN BỘ Y TẾ, XÂY DỰNG CƠ SỞ Y TẾ XANH - SẠCH - ĐẸP, GIẢM THIỂU CHẤT THẢI NHỰA, CÔNG KHAI TÀI CHÍNH, CHẤT LƯỢNG BỆNH VIỆN, HƯỚNG TỚI SỰ HÀI LÒNG CỦA NGƯỜI BỆNH” NĂM 2022
</t>
  </si>
  <si>
    <t>Hiện đơn vị chưa có hệ thống nước sạch</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</si>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</sst>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Red]#,##0.00"/>
  </numFmts>
  <fonts count="44" x14ac:knownFonts="1">
    <font>
      <sz val="11"/>
      <color theme="1"/>
      <name val="Calibri"/>
      <family val="2"/>
      <scheme val="minor"/>
    </font>
    <font>
      <sz val="12"/>
      <color rgb="FFFF0000"/>
      <name val="Times New Roman"/>
      <family val="1"/>
    </font>
    <font>
      <sz val="12"/>
      <color theme="1"/>
      <name val="Times New Roman"/>
      <family val="1"/>
    </font>
    <font>
      <b/>
      <sz val="12"/>
      <color theme="1"/>
      <name val="Times New Roman"/>
      <family val="1"/>
    </font>
    <font>
      <b/>
      <sz val="12"/>
      <name val="Times New Roman"/>
      <family val="1"/>
    </font>
    <font>
      <sz val="12"/>
      <name val="Times New Roman"/>
      <family val="1"/>
    </font>
    <font>
      <i/>
      <sz val="12"/>
      <name val="Times New Roman"/>
      <family val="1"/>
    </font>
    <font>
      <b/>
      <sz val="12"/>
      <color rgb="FFFF0000"/>
      <name val="Times New Roman"/>
      <family val="1"/>
    </font>
    <font>
      <sz val="12"/>
      <color rgb="FFFFFF00"/>
      <name val="Times New Roman"/>
      <family val="1"/>
    </font>
    <font>
      <b/>
      <sz val="12"/>
      <color rgb="FFFFFF00"/>
      <name val="Times New Roman"/>
      <family val="1"/>
    </font>
    <font>
      <sz val="11"/>
      <color theme="1"/>
      <name val="Times New Roman"/>
      <family val="1"/>
    </font>
    <font>
      <sz val="10"/>
      <name val="Times New Roman"/>
      <family val="1"/>
    </font>
    <font>
      <b/>
      <sz val="14"/>
      <name val="Times New Roman"/>
      <family val="1"/>
    </font>
    <font>
      <b/>
      <i/>
      <sz val="12"/>
      <name val="Times New Roman"/>
      <family val="1"/>
    </font>
    <font>
      <b/>
      <sz val="12"/>
      <color theme="8"/>
      <name val="Times New Roman"/>
      <family val="1"/>
    </font>
    <font>
      <sz val="12"/>
      <color theme="8"/>
      <name val="Times New Roman"/>
      <family val="1"/>
    </font>
    <font>
      <i/>
      <sz val="12"/>
      <color theme="8"/>
      <name val="Times New Roman"/>
      <family val="1"/>
    </font>
    <font>
      <i/>
      <sz val="11"/>
      <color theme="1"/>
      <name val="Times New Roman"/>
      <family val="1"/>
    </font>
    <font>
      <b/>
      <sz val="11"/>
      <color indexed="8"/>
      <name val="Times New Roman"/>
      <family val="1"/>
    </font>
    <font>
      <sz val="11"/>
      <color indexed="8"/>
      <name val="Times New Roman"/>
      <family val="1"/>
    </font>
    <font>
      <sz val="11"/>
      <name val="Times New Roman"/>
      <family val="1"/>
    </font>
    <font>
      <i/>
      <sz val="11"/>
      <name val="Times New Roman"/>
      <family val="1"/>
    </font>
    <font>
      <sz val="11"/>
      <color rgb="FFFF0000"/>
      <name val="Times New Roman"/>
      <family val="1"/>
    </font>
    <font>
      <sz val="13"/>
      <color theme="1"/>
      <name val="Times New Roman"/>
      <family val="1"/>
    </font>
    <font>
      <b/>
      <sz val="13"/>
      <color theme="1"/>
      <name val="Times New Roman"/>
      <family val="1"/>
    </font>
    <font>
      <b/>
      <sz val="14"/>
      <color theme="1"/>
      <name val="Times New Roman"/>
      <family val="1"/>
    </font>
    <font>
      <b/>
      <sz val="10"/>
      <color theme="1"/>
      <name val="Times New Roman"/>
      <family val="1"/>
    </font>
    <font>
      <i/>
      <sz val="10"/>
      <color theme="1"/>
      <name val="Times New Roman"/>
      <family val="1"/>
    </font>
    <font>
      <b/>
      <sz val="16"/>
      <color theme="1"/>
      <name val="Times New Roman"/>
      <family val="1"/>
    </font>
    <font>
      <sz val="10"/>
      <color theme="1"/>
      <name val="Calibri"/>
      <family val="2"/>
      <scheme val="minor"/>
    </font>
    <font>
      <b/>
      <sz val="9"/>
      <color theme="1"/>
      <name val="Times New Roman"/>
      <family val="1"/>
    </font>
    <font>
      <b/>
      <sz val="9"/>
      <color theme="1"/>
      <name val="Times New Roman"/>
      <family val="1"/>
    </font>
    <font>
      <sz val="8"/>
      <color theme="1"/>
      <name val="Times New Roman"/>
      <family val="1"/>
    </font>
    <font>
      <sz val="8"/>
      <color rgb="FF000000"/>
      <name val="Times New Roman"/>
      <family val="1"/>
    </font>
    <font>
      <sz val="8"/>
      <color theme="1"/>
      <name val="Calibri"/>
      <family val="2"/>
      <scheme val="minor"/>
    </font>
    <font>
      <sz val="8"/>
      <color rgb="FFFF0000"/>
      <name val="Times New Roman"/>
      <family val="1"/>
    </font>
    <font>
      <sz val="8"/>
      <color rgb="FFFF0000"/>
      <name val="Calibri"/>
      <family val="2"/>
      <scheme val="minor"/>
    </font>
    <font>
      <sz val="8"/>
      <name val="Times New Roman"/>
      <family val="1"/>
    </font>
    <font>
      <sz val="8"/>
      <name val="Calibri"/>
      <family val="2"/>
      <scheme val="minor"/>
    </font>
    <font>
      <b/>
      <sz val="11"/>
      <color theme="1"/>
      <name val="Times New Roman"/>
      <family val="1"/>
    </font>
    <font>
      <b/>
      <sz val="9"/>
      <color rgb="FF000000"/>
      <name val="Times New Roman"/>
      <family val="1"/>
    </font>
    <font>
      <sz val="9"/>
      <color rgb="FF000000"/>
      <name val="Times New Roman"/>
      <family val="1"/>
    </font>
    <font>
      <i/>
      <sz val="9"/>
      <color rgb="FF000000"/>
      <name val="Times New Roman"/>
      <family val="1"/>
    </font>
    <font>
      <b/>
      <i/>
      <sz val="9"/>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FFFF"/>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theme="1"/>
      </right>
      <top/>
      <bottom style="thin">
        <color theme="1"/>
      </bottom>
      <diagonal/>
    </border>
    <border>
      <left/>
      <right style="thin">
        <color theme="1"/>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1" fillId="0" borderId="0"/>
  </cellStyleXfs>
  <cellXfs count="274">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xf numFmtId="0" fontId="2" fillId="2" borderId="0" xfId="0" applyFont="1" applyFill="1"/>
    <xf numFmtId="2" fontId="4" fillId="2" borderId="2" xfId="0" applyNumberFormat="1" applyFont="1" applyFill="1" applyBorder="1" applyAlignment="1">
      <alignment horizontal="center" vertical="center"/>
    </xf>
    <xf numFmtId="0" fontId="5" fillId="0" borderId="0" xfId="0" applyFont="1"/>
    <xf numFmtId="2" fontId="5" fillId="2" borderId="2" xfId="0" applyNumberFormat="1" applyFont="1" applyFill="1" applyBorder="1" applyAlignment="1">
      <alignment horizontal="center" vertical="center"/>
    </xf>
    <xf numFmtId="0" fontId="2" fillId="0" borderId="0" xfId="0" applyFont="1" applyFill="1"/>
    <xf numFmtId="2" fontId="2" fillId="0" borderId="0" xfId="0" applyNumberFormat="1" applyFont="1"/>
    <xf numFmtId="0" fontId="1" fillId="0" borderId="8"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7" fillId="2" borderId="0" xfId="0" applyFont="1" applyFill="1"/>
    <xf numFmtId="0" fontId="3" fillId="2" borderId="0" xfId="0" applyFont="1" applyFill="1"/>
    <xf numFmtId="0" fontId="7" fillId="0" borderId="0" xfId="0" applyFont="1"/>
    <xf numFmtId="0" fontId="3" fillId="0" borderId="0" xfId="0" applyFont="1"/>
    <xf numFmtId="2" fontId="1" fillId="2" borderId="0" xfId="0" applyNumberFormat="1" applyFont="1" applyFill="1"/>
    <xf numFmtId="2" fontId="3" fillId="0" borderId="0" xfId="0" applyNumberFormat="1" applyFont="1" applyBorder="1" applyAlignment="1">
      <alignment horizontal="center" vertical="center"/>
    </xf>
    <xf numFmtId="2" fontId="2" fillId="2" borderId="0" xfId="0" applyNumberFormat="1" applyFont="1" applyFill="1"/>
    <xf numFmtId="0" fontId="7" fillId="0" borderId="0" xfId="0" applyNumberFormat="1" applyFont="1"/>
    <xf numFmtId="0" fontId="3" fillId="0" borderId="0" xfId="0" applyNumberFormat="1" applyFont="1"/>
    <xf numFmtId="2" fontId="1" fillId="0" borderId="0" xfId="0" applyNumberFormat="1" applyFont="1"/>
    <xf numFmtId="0" fontId="5" fillId="2" borderId="3"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5" fillId="2" borderId="3" xfId="0" applyFont="1" applyFill="1" applyBorder="1" applyAlignment="1">
      <alignment horizontal="justify" vertical="center"/>
    </xf>
    <xf numFmtId="0" fontId="5" fillId="2" borderId="0" xfId="0" quotePrefix="1" applyFont="1" applyFill="1" applyAlignment="1">
      <alignment horizontal="justify" vertical="center"/>
    </xf>
    <xf numFmtId="0" fontId="5" fillId="2" borderId="3" xfId="0" quotePrefix="1" applyFont="1" applyFill="1" applyBorder="1" applyAlignment="1">
      <alignment horizontal="justify" vertical="center"/>
    </xf>
    <xf numFmtId="0" fontId="6" fillId="2" borderId="3" xfId="0" applyFont="1" applyFill="1" applyBorder="1" applyAlignment="1">
      <alignment horizontal="justify" vertical="center" wrapText="1"/>
    </xf>
    <xf numFmtId="0" fontId="4" fillId="2" borderId="2" xfId="0" applyFont="1" applyFill="1" applyBorder="1" applyAlignment="1">
      <alignment vertical="center" wrapText="1"/>
    </xf>
    <xf numFmtId="2" fontId="5" fillId="2" borderId="3" xfId="0" applyNumberFormat="1" applyFont="1" applyFill="1" applyBorder="1" applyAlignment="1">
      <alignment horizontal="justify" vertical="center"/>
    </xf>
    <xf numFmtId="0" fontId="6" fillId="2" borderId="3" xfId="0" quotePrefix="1" applyFont="1" applyFill="1" applyBorder="1" applyAlignment="1">
      <alignment horizontal="left" vertical="center" wrapText="1"/>
    </xf>
    <xf numFmtId="0" fontId="5" fillId="2" borderId="2" xfId="0" applyFont="1" applyFill="1" applyBorder="1" applyAlignment="1">
      <alignment horizontal="justify" vertical="center" wrapText="1"/>
    </xf>
    <xf numFmtId="0" fontId="5" fillId="2" borderId="4" xfId="0" applyFont="1" applyFill="1" applyBorder="1" applyAlignment="1">
      <alignment horizontal="justify" vertical="center" wrapText="1"/>
    </xf>
    <xf numFmtId="1"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xf>
    <xf numFmtId="0" fontId="4" fillId="2" borderId="3" xfId="0" applyFont="1" applyFill="1" applyBorder="1" applyAlignment="1">
      <alignment horizontal="justify" vertical="center"/>
    </xf>
    <xf numFmtId="0" fontId="4" fillId="2" borderId="0" xfId="0" quotePrefix="1" applyFont="1" applyFill="1" applyAlignment="1">
      <alignment horizontal="justify" vertical="center" wrapText="1"/>
    </xf>
    <xf numFmtId="0" fontId="6" fillId="2" borderId="3" xfId="0" applyFont="1" applyFill="1" applyBorder="1" applyAlignment="1">
      <alignment horizontal="justify" vertical="center"/>
    </xf>
    <xf numFmtId="0" fontId="4" fillId="2" borderId="0" xfId="0" applyFont="1" applyFill="1" applyAlignment="1">
      <alignment horizontal="justify" vertical="center" wrapText="1"/>
    </xf>
    <xf numFmtId="0" fontId="5" fillId="2" borderId="3" xfId="0" quotePrefix="1" applyFont="1" applyFill="1" applyBorder="1" applyAlignment="1">
      <alignment horizontal="justify" vertical="center" wrapText="1"/>
    </xf>
    <xf numFmtId="0" fontId="4" fillId="2" borderId="7" xfId="0" applyFont="1" applyFill="1" applyBorder="1" applyAlignment="1">
      <alignment horizontal="justify" vertical="center"/>
    </xf>
    <xf numFmtId="164" fontId="4" fillId="2" borderId="2" xfId="0" applyNumberFormat="1" applyFont="1" applyFill="1" applyBorder="1" applyAlignment="1">
      <alignment horizontal="center" vertical="center"/>
    </xf>
    <xf numFmtId="0" fontId="5" fillId="2" borderId="7" xfId="0" applyFont="1" applyFill="1" applyBorder="1" applyAlignment="1">
      <alignment horizontal="justify" vertical="center" wrapText="1"/>
    </xf>
    <xf numFmtId="0" fontId="6" fillId="2" borderId="7" xfId="0" applyFont="1" applyFill="1" applyBorder="1" applyAlignment="1">
      <alignment horizontal="justify" vertical="center" wrapText="1"/>
    </xf>
    <xf numFmtId="1" fontId="4" fillId="2" borderId="6"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5" fillId="2" borderId="0" xfId="0" applyFont="1" applyFill="1" applyAlignment="1">
      <alignment wrapText="1"/>
    </xf>
    <xf numFmtId="0" fontId="5" fillId="2" borderId="7" xfId="0" quotePrefix="1"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5" fillId="2" borderId="2" xfId="0" applyFont="1" applyFill="1" applyBorder="1" applyAlignment="1">
      <alignment vertical="center" wrapText="1"/>
    </xf>
    <xf numFmtId="2" fontId="5" fillId="2" borderId="3" xfId="0" applyNumberFormat="1" applyFont="1" applyFill="1" applyBorder="1" applyAlignment="1">
      <alignment horizontal="left" vertical="center"/>
    </xf>
    <xf numFmtId="0" fontId="5" fillId="2" borderId="2" xfId="0" applyFont="1" applyFill="1" applyBorder="1" applyAlignment="1">
      <alignment horizontal="left" vertical="top" wrapText="1"/>
    </xf>
    <xf numFmtId="0" fontId="4" fillId="2" borderId="3" xfId="0" quotePrefix="1" applyFont="1" applyFill="1" applyBorder="1" applyAlignment="1">
      <alignment horizontal="justify" vertical="center" wrapText="1"/>
    </xf>
    <xf numFmtId="0" fontId="6" fillId="2" borderId="3" xfId="0" quotePrefix="1" applyFont="1" applyFill="1" applyBorder="1" applyAlignment="1">
      <alignment horizontal="justify" vertical="center" wrapText="1"/>
    </xf>
    <xf numFmtId="2" fontId="6" fillId="2" borderId="2"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2" fontId="4" fillId="2" borderId="4" xfId="0" applyNumberFormat="1" applyFont="1" applyFill="1" applyBorder="1" applyAlignment="1">
      <alignment horizontal="center" vertical="center" wrapText="1"/>
    </xf>
    <xf numFmtId="2" fontId="4" fillId="2" borderId="3" xfId="0" applyNumberFormat="1" applyFont="1" applyFill="1" applyBorder="1" applyAlignment="1">
      <alignment horizontal="center" vertical="center"/>
    </xf>
    <xf numFmtId="2" fontId="5" fillId="2" borderId="2" xfId="0" applyNumberFormat="1" applyFont="1" applyFill="1" applyBorder="1" applyAlignment="1">
      <alignment horizontal="center" vertical="center" wrapText="1"/>
    </xf>
    <xf numFmtId="0" fontId="5" fillId="2" borderId="10" xfId="0" applyFont="1" applyFill="1" applyBorder="1" applyAlignment="1">
      <alignment horizontal="justify" vertical="center" wrapText="1"/>
    </xf>
    <xf numFmtId="2" fontId="5" fillId="2" borderId="3" xfId="0" applyNumberFormat="1" applyFont="1" applyFill="1" applyBorder="1" applyAlignment="1">
      <alignment horizontal="center" vertical="center"/>
    </xf>
    <xf numFmtId="2" fontId="5" fillId="2" borderId="3" xfId="0" applyNumberFormat="1" applyFont="1" applyFill="1" applyBorder="1" applyAlignment="1">
      <alignment horizontal="justify" vertical="center" wrapText="1"/>
    </xf>
    <xf numFmtId="2" fontId="5" fillId="2" borderId="4" xfId="0" applyNumberFormat="1" applyFont="1" applyFill="1" applyBorder="1" applyAlignment="1">
      <alignment horizontal="center" vertical="center" wrapText="1"/>
    </xf>
    <xf numFmtId="2" fontId="4" fillId="2" borderId="7" xfId="0" applyNumberFormat="1" applyFont="1" applyFill="1" applyBorder="1" applyAlignment="1">
      <alignment horizontal="justify" vertical="center" wrapText="1"/>
    </xf>
    <xf numFmtId="165" fontId="4" fillId="2" borderId="4"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5" fillId="2" borderId="2" xfId="1" applyNumberFormat="1" applyFont="1" applyFill="1" applyBorder="1" applyAlignment="1">
      <alignment horizontal="left" wrapText="1"/>
    </xf>
    <xf numFmtId="0" fontId="4" fillId="2" borderId="4"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49" fontId="4" fillId="2" borderId="3" xfId="1" applyNumberFormat="1" applyFont="1" applyFill="1" applyBorder="1" applyAlignment="1">
      <alignment horizontal="justify" vertical="center" wrapText="1"/>
    </xf>
    <xf numFmtId="0" fontId="5" fillId="2" borderId="3" xfId="1" applyNumberFormat="1" applyFont="1" applyFill="1" applyBorder="1" applyAlignment="1">
      <alignment horizontal="justify" vertical="center" wrapText="1"/>
    </xf>
    <xf numFmtId="0" fontId="5" fillId="2" borderId="4" xfId="0" applyNumberFormat="1" applyFont="1" applyFill="1" applyBorder="1" applyAlignment="1">
      <alignment horizontal="center" vertical="center" wrapText="1"/>
    </xf>
    <xf numFmtId="49" fontId="5" fillId="2" borderId="3" xfId="1" applyNumberFormat="1" applyFont="1" applyFill="1" applyBorder="1" applyAlignment="1">
      <alignment horizontal="justify" vertical="center" wrapText="1"/>
    </xf>
    <xf numFmtId="0" fontId="5" fillId="2" borderId="0" xfId="0" applyFont="1" applyFill="1" applyAlignment="1">
      <alignment horizontal="justify" vertical="center" wrapText="1"/>
    </xf>
    <xf numFmtId="2" fontId="5" fillId="2" borderId="0" xfId="0" applyNumberFormat="1" applyFont="1" applyFill="1" applyBorder="1"/>
    <xf numFmtId="2" fontId="5" fillId="2" borderId="0" xfId="0" applyNumberFormat="1" applyFont="1" applyFill="1" applyBorder="1" applyAlignment="1">
      <alignment horizontal="justify" vertical="center"/>
    </xf>
    <xf numFmtId="1" fontId="4" fillId="2" borderId="0" xfId="0" applyNumberFormat="1" applyFont="1" applyFill="1" applyBorder="1" applyAlignment="1">
      <alignment horizontal="center" vertical="center"/>
    </xf>
    <xf numFmtId="0" fontId="5" fillId="2" borderId="0" xfId="0" applyFont="1" applyFill="1" applyBorder="1" applyAlignment="1">
      <alignment horizontal="justify" vertical="center"/>
    </xf>
    <xf numFmtId="2" fontId="5" fillId="2" borderId="0" xfId="0" applyNumberFormat="1" applyFont="1" applyFill="1" applyBorder="1" applyAlignment="1">
      <alignment horizontal="center" vertical="center"/>
    </xf>
    <xf numFmtId="1" fontId="4" fillId="2" borderId="0" xfId="0" applyNumberFormat="1" applyFont="1" applyFill="1" applyAlignment="1">
      <alignment horizontal="center" vertical="center"/>
    </xf>
    <xf numFmtId="0" fontId="5" fillId="2" borderId="0" xfId="0" applyFont="1" applyFill="1" applyAlignment="1">
      <alignment horizontal="justify" vertical="center"/>
    </xf>
    <xf numFmtId="2" fontId="5" fillId="2" borderId="0" xfId="0" applyNumberFormat="1" applyFont="1" applyFill="1" applyAlignment="1">
      <alignment horizontal="center" vertical="center"/>
    </xf>
    <xf numFmtId="2" fontId="5" fillId="2" borderId="0" xfId="0" applyNumberFormat="1" applyFont="1" applyFill="1"/>
    <xf numFmtId="2" fontId="3" fillId="0" borderId="2" xfId="0" applyNumberFormat="1" applyFont="1" applyBorder="1" applyAlignment="1">
      <alignment horizontal="center" vertical="center" wrapText="1"/>
    </xf>
    <xf numFmtId="1" fontId="4" fillId="2" borderId="2" xfId="0" applyNumberFormat="1" applyFont="1" applyFill="1" applyBorder="1" applyAlignment="1">
      <alignment horizontal="center" vertical="center" wrapText="1"/>
    </xf>
    <xf numFmtId="2" fontId="5" fillId="2" borderId="4" xfId="0" applyNumberFormat="1" applyFont="1" applyFill="1" applyBorder="1" applyAlignment="1">
      <alignment horizontal="center" vertical="center"/>
    </xf>
    <xf numFmtId="2" fontId="14" fillId="0" borderId="2" xfId="0" applyNumberFormat="1" applyFont="1" applyBorder="1" applyAlignment="1">
      <alignment horizontal="center" vertical="center"/>
    </xf>
    <xf numFmtId="2" fontId="14" fillId="2" borderId="2" xfId="0" applyNumberFormat="1" applyFont="1" applyFill="1" applyBorder="1" applyAlignment="1">
      <alignment horizontal="center" vertical="center"/>
    </xf>
    <xf numFmtId="0" fontId="15" fillId="0" borderId="3" xfId="0" applyFont="1" applyBorder="1" applyAlignment="1">
      <alignment horizontal="justify" vertical="center" wrapText="1"/>
    </xf>
    <xf numFmtId="2" fontId="15" fillId="0" borderId="2" xfId="0" applyNumberFormat="1" applyFont="1" applyBorder="1" applyAlignment="1">
      <alignment horizontal="center" vertical="center"/>
    </xf>
    <xf numFmtId="2" fontId="15" fillId="2" borderId="2" xfId="0" applyNumberFormat="1" applyFont="1" applyFill="1" applyBorder="1" applyAlignment="1">
      <alignment horizontal="center" vertical="center"/>
    </xf>
    <xf numFmtId="0" fontId="16" fillId="0" borderId="3" xfId="0" applyFont="1" applyBorder="1" applyAlignment="1">
      <alignment horizontal="justify" vertical="center" wrapText="1"/>
    </xf>
    <xf numFmtId="0" fontId="14" fillId="0" borderId="3" xfId="0" applyFont="1" applyBorder="1" applyAlignment="1">
      <alignment horizontal="justify" vertical="center"/>
    </xf>
    <xf numFmtId="49" fontId="15" fillId="0" borderId="3" xfId="0" applyNumberFormat="1" applyFont="1" applyBorder="1" applyAlignment="1">
      <alignment horizontal="justify" vertical="center"/>
    </xf>
    <xf numFmtId="49" fontId="15" fillId="0" borderId="3" xfId="0" applyNumberFormat="1" applyFont="1" applyBorder="1" applyAlignment="1">
      <alignment horizontal="justify" vertical="center" wrapText="1"/>
    </xf>
    <xf numFmtId="0" fontId="15" fillId="0" borderId="2" xfId="0" applyFont="1" applyBorder="1" applyAlignment="1">
      <alignment horizontal="center" vertical="center"/>
    </xf>
    <xf numFmtId="0" fontId="15" fillId="2" borderId="2" xfId="0" applyFont="1" applyFill="1" applyBorder="1" applyAlignment="1">
      <alignment horizontal="center" vertical="center"/>
    </xf>
    <xf numFmtId="0" fontId="15" fillId="0" borderId="3" xfId="0" quotePrefix="1" applyFont="1" applyBorder="1" applyAlignment="1">
      <alignment horizontal="justify" vertical="center"/>
    </xf>
    <xf numFmtId="0" fontId="14" fillId="0" borderId="3" xfId="0" applyFont="1" applyBorder="1" applyAlignment="1">
      <alignment horizontal="justify" vertical="center" wrapText="1"/>
    </xf>
    <xf numFmtId="0" fontId="15" fillId="0" borderId="3" xfId="0" quotePrefix="1" applyFont="1" applyBorder="1" applyAlignment="1">
      <alignment horizontal="justify" vertical="center" wrapText="1"/>
    </xf>
    <xf numFmtId="0" fontId="15" fillId="2" borderId="3" xfId="0" applyFont="1" applyFill="1" applyBorder="1" applyAlignment="1">
      <alignment horizontal="justify" vertical="center" wrapText="1"/>
    </xf>
    <xf numFmtId="0" fontId="16" fillId="2" borderId="2" xfId="0" applyFont="1" applyFill="1" applyBorder="1" applyAlignment="1">
      <alignment horizontal="justify" vertical="center" wrapText="1"/>
    </xf>
    <xf numFmtId="0" fontId="10" fillId="0" borderId="11" xfId="0" applyFont="1" applyBorder="1" applyAlignment="1">
      <alignment horizontal="justify" vertical="center" wrapText="1"/>
    </xf>
    <xf numFmtId="2" fontId="3" fillId="0" borderId="4" xfId="0" applyNumberFormat="1" applyFont="1" applyBorder="1" applyAlignment="1">
      <alignment horizontal="center" vertical="center" wrapText="1"/>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8" fillId="2" borderId="2" xfId="0" quotePrefix="1" applyFont="1" applyFill="1" applyBorder="1" applyAlignment="1">
      <alignment horizontal="justify" vertical="center" wrapText="1"/>
    </xf>
    <xf numFmtId="2" fontId="18" fillId="2" borderId="4" xfId="0" applyNumberFormat="1" applyFont="1" applyFill="1" applyBorder="1" applyAlignment="1">
      <alignment horizontal="center" vertical="center" wrapText="1"/>
    </xf>
    <xf numFmtId="0" fontId="19" fillId="2" borderId="3" xfId="0" applyFont="1" applyFill="1" applyBorder="1" applyAlignment="1">
      <alignment horizontal="justify" vertical="center" wrapText="1"/>
    </xf>
    <xf numFmtId="2" fontId="19" fillId="2" borderId="4" xfId="0" applyNumberFormat="1" applyFont="1" applyFill="1" applyBorder="1" applyAlignment="1">
      <alignment horizontal="center" vertical="center" wrapText="1"/>
    </xf>
    <xf numFmtId="0" fontId="19" fillId="2" borderId="2" xfId="0" applyFont="1" applyFill="1" applyBorder="1" applyAlignment="1">
      <alignment horizontal="center" vertical="center"/>
    </xf>
    <xf numFmtId="49" fontId="19" fillId="2" borderId="3" xfId="0" applyNumberFormat="1" applyFont="1" applyFill="1" applyBorder="1" applyAlignment="1">
      <alignment horizontal="justify" vertical="center" wrapText="1"/>
    </xf>
    <xf numFmtId="0" fontId="10" fillId="0" borderId="2" xfId="0" applyFont="1" applyBorder="1" applyAlignment="1">
      <alignment horizontal="left" vertical="center" wrapText="1"/>
    </xf>
    <xf numFmtId="0" fontId="20" fillId="0" borderId="2" xfId="0" applyFont="1" applyBorder="1" applyAlignment="1">
      <alignment horizontal="justify" vertical="center" wrapText="1"/>
    </xf>
    <xf numFmtId="0" fontId="10" fillId="0" borderId="2" xfId="0" applyFont="1" applyBorder="1" applyAlignment="1">
      <alignment horizontal="justify" vertical="top" wrapText="1"/>
    </xf>
    <xf numFmtId="0" fontId="10" fillId="0" borderId="3" xfId="0" applyFont="1" applyBorder="1" applyAlignment="1">
      <alignment horizontal="justify" vertical="center" wrapText="1"/>
    </xf>
    <xf numFmtId="1" fontId="4" fillId="2"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xf>
    <xf numFmtId="0" fontId="4" fillId="2" borderId="3" xfId="0" applyFont="1" applyFill="1" applyBorder="1" applyAlignment="1">
      <alignment horizontal="left" vertical="center" wrapText="1"/>
    </xf>
    <xf numFmtId="2" fontId="5" fillId="2" borderId="4" xfId="0" applyNumberFormat="1" applyFont="1" applyFill="1" applyBorder="1" applyAlignment="1">
      <alignment horizontal="center" vertical="center" wrapText="1"/>
    </xf>
    <xf numFmtId="0" fontId="15" fillId="0" borderId="0" xfId="0" applyFont="1" applyAlignment="1">
      <alignment vertical="center" wrapText="1"/>
    </xf>
    <xf numFmtId="0" fontId="10" fillId="0" borderId="2" xfId="0" applyFont="1" applyBorder="1" applyAlignment="1">
      <alignment horizontal="center" vertical="center" wrapText="1"/>
    </xf>
    <xf numFmtId="2" fontId="4" fillId="2" borderId="4" xfId="0" applyNumberFormat="1" applyFont="1" applyFill="1" applyBorder="1" applyAlignment="1">
      <alignment vertical="center"/>
    </xf>
    <xf numFmtId="2" fontId="15" fillId="3" borderId="2" xfId="0" applyNumberFormat="1" applyFont="1" applyFill="1" applyBorder="1" applyAlignment="1">
      <alignment horizontal="center" vertical="center"/>
    </xf>
    <xf numFmtId="0" fontId="5" fillId="2" borderId="3" xfId="0" quotePrefix="1" applyFont="1" applyFill="1" applyBorder="1" applyAlignment="1">
      <alignment horizontal="justify" vertical="justify" wrapText="1"/>
    </xf>
    <xf numFmtId="1" fontId="4" fillId="4" borderId="2" xfId="0" applyNumberFormat="1" applyFont="1" applyFill="1" applyBorder="1" applyAlignment="1">
      <alignment horizontal="center" vertical="center"/>
    </xf>
    <xf numFmtId="0" fontId="4" fillId="4" borderId="3" xfId="0" applyFont="1" applyFill="1" applyBorder="1" applyAlignment="1">
      <alignment horizontal="justify" vertical="center"/>
    </xf>
    <xf numFmtId="2" fontId="4" fillId="4" borderId="2" xfId="0" applyNumberFormat="1" applyFont="1" applyFill="1" applyBorder="1" applyAlignment="1">
      <alignment horizontal="center" vertical="center"/>
    </xf>
    <xf numFmtId="0" fontId="4" fillId="4" borderId="7" xfId="0" applyFont="1" applyFill="1" applyBorder="1" applyAlignment="1">
      <alignment horizontal="justify" vertical="center"/>
    </xf>
    <xf numFmtId="0" fontId="4" fillId="4" borderId="3" xfId="0" applyFont="1" applyFill="1" applyBorder="1" applyAlignment="1">
      <alignment horizontal="justify" vertical="center" wrapText="1"/>
    </xf>
    <xf numFmtId="1" fontId="4" fillId="4" borderId="2" xfId="0" applyNumberFormat="1" applyFont="1" applyFill="1" applyBorder="1" applyAlignment="1">
      <alignment horizontal="center" vertical="center" wrapText="1"/>
    </xf>
    <xf numFmtId="0" fontId="4" fillId="4" borderId="7" xfId="0" applyFont="1" applyFill="1" applyBorder="1" applyAlignment="1">
      <alignment horizontal="justify" vertical="center" wrapText="1"/>
    </xf>
    <xf numFmtId="2" fontId="4" fillId="4" borderId="4"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3" xfId="0" applyFont="1" applyFill="1" applyBorder="1" applyAlignment="1">
      <alignment horizontal="justify" vertical="center" wrapText="1"/>
    </xf>
    <xf numFmtId="2" fontId="7" fillId="4" borderId="4"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2" fontId="3" fillId="0" borderId="0" xfId="0" applyNumberFormat="1" applyFont="1"/>
    <xf numFmtId="0" fontId="4" fillId="4" borderId="2" xfId="0" applyFont="1" applyFill="1" applyBorder="1" applyAlignment="1">
      <alignment horizontal="justify" vertical="center" wrapText="1"/>
    </xf>
    <xf numFmtId="0" fontId="0" fillId="2" borderId="0" xfId="0" applyFill="1"/>
    <xf numFmtId="0" fontId="28" fillId="2" borderId="0" xfId="0" applyFont="1" applyFill="1"/>
    <xf numFmtId="0" fontId="28" fillId="2" borderId="0" xfId="0" applyFont="1" applyFill="1" applyAlignment="1"/>
    <xf numFmtId="0" fontId="0" fillId="2" borderId="0" xfId="0" applyFill="1" applyAlignment="1">
      <alignment horizontal="center"/>
    </xf>
    <xf numFmtId="0" fontId="0" fillId="2" borderId="0" xfId="0" applyFill="1" applyAlignment="1">
      <alignment horizontal="left"/>
    </xf>
    <xf numFmtId="0" fontId="0" fillId="2" borderId="0" xfId="0" applyFill="1" applyAlignment="1">
      <alignment horizontal="center" vertical="center"/>
    </xf>
    <xf numFmtId="0" fontId="29" fillId="2" borderId="0" xfId="0" applyFont="1" applyFill="1" applyAlignment="1">
      <alignment horizontal="left" wrapText="1"/>
    </xf>
    <xf numFmtId="0" fontId="30" fillId="2" borderId="2"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1"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2" xfId="0" applyFont="1" applyFill="1" applyBorder="1" applyAlignment="1">
      <alignment vertical="center" wrapText="1"/>
    </xf>
    <xf numFmtId="0" fontId="33" fillId="2" borderId="2" xfId="0" applyFont="1" applyFill="1" applyBorder="1" applyAlignment="1">
      <alignment vertical="center" wrapText="1"/>
    </xf>
    <xf numFmtId="0" fontId="34" fillId="2" borderId="0" xfId="0" applyFont="1" applyFill="1"/>
    <xf numFmtId="0" fontId="32"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vertical="center" wrapText="1"/>
    </xf>
    <xf numFmtId="0" fontId="36" fillId="2" borderId="0" xfId="0" applyFont="1" applyFill="1"/>
    <xf numFmtId="0" fontId="35" fillId="2" borderId="2"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2" fillId="2" borderId="4" xfId="0" applyFont="1" applyFill="1" applyBorder="1" applyAlignment="1">
      <alignment horizontal="left" vertical="center" wrapText="1"/>
    </xf>
    <xf numFmtId="0" fontId="37" fillId="2"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4" fillId="2" borderId="0" xfId="0" applyFont="1" applyFill="1" applyAlignment="1">
      <alignment horizontal="center"/>
    </xf>
    <xf numFmtId="0" fontId="37" fillId="3" borderId="4" xfId="0" applyFont="1" applyFill="1" applyBorder="1" applyAlignment="1">
      <alignment horizontal="center" vertical="center" wrapText="1"/>
    </xf>
    <xf numFmtId="0" fontId="37" fillId="2" borderId="2" xfId="0" applyFont="1" applyFill="1" applyBorder="1" applyAlignment="1">
      <alignment horizontal="left" vertical="center" wrapText="1"/>
    </xf>
    <xf numFmtId="0" fontId="37" fillId="3" borderId="2" xfId="0" applyFont="1" applyFill="1" applyBorder="1" applyAlignment="1">
      <alignment horizontal="center" vertical="center" wrapText="1"/>
    </xf>
    <xf numFmtId="0" fontId="38" fillId="2" borderId="0" xfId="0" applyFont="1" applyFill="1"/>
    <xf numFmtId="0" fontId="37" fillId="2" borderId="2" xfId="0" applyFont="1" applyFill="1" applyBorder="1" applyAlignment="1">
      <alignment vertical="center" wrapText="1"/>
    </xf>
    <xf numFmtId="0" fontId="35" fillId="2" borderId="2" xfId="0" applyFont="1" applyFill="1" applyBorder="1" applyAlignment="1">
      <alignment wrapText="1"/>
    </xf>
    <xf numFmtId="0" fontId="32" fillId="3" borderId="2" xfId="0" applyFont="1" applyFill="1" applyBorder="1" applyAlignment="1">
      <alignment horizontal="center" vertical="center" wrapText="1"/>
    </xf>
    <xf numFmtId="0" fontId="39" fillId="2" borderId="2" xfId="0" applyFont="1" applyFill="1" applyBorder="1" applyAlignment="1">
      <alignment horizontal="center"/>
    </xf>
    <xf numFmtId="0" fontId="39" fillId="2" borderId="2" xfId="0" applyFont="1" applyFill="1" applyBorder="1" applyAlignment="1">
      <alignment horizontal="left"/>
    </xf>
    <xf numFmtId="0" fontId="39" fillId="2" borderId="2" xfId="0" applyFont="1" applyFill="1" applyBorder="1" applyAlignment="1"/>
    <xf numFmtId="0" fontId="26" fillId="2" borderId="2" xfId="0" applyFont="1" applyFill="1" applyBorder="1" applyAlignment="1">
      <alignment horizontal="left" wrapText="1"/>
    </xf>
    <xf numFmtId="0" fontId="40" fillId="5" borderId="13"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13" xfId="0" applyFont="1" applyFill="1" applyBorder="1" applyAlignment="1">
      <alignment vertical="center" wrapText="1"/>
    </xf>
    <xf numFmtId="0" fontId="42" fillId="5" borderId="13" xfId="0" applyFont="1" applyFill="1" applyBorder="1" applyAlignment="1">
      <alignment vertical="center" wrapText="1"/>
    </xf>
    <xf numFmtId="0" fontId="43" fillId="5" borderId="13"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9" xfId="0" applyFont="1" applyFill="1" applyBorder="1" applyAlignment="1">
      <alignment vertical="center" wrapText="1"/>
    </xf>
    <xf numFmtId="0" fontId="41" fillId="5" borderId="18" xfId="0" applyFont="1" applyFill="1" applyBorder="1" applyAlignment="1">
      <alignment vertical="center" wrapText="1"/>
    </xf>
    <xf numFmtId="0" fontId="41" fillId="5" borderId="18" xfId="0" applyFont="1" applyFill="1" applyBorder="1" applyAlignment="1">
      <alignment horizontal="center" vertical="center" wrapText="1"/>
    </xf>
    <xf numFmtId="0" fontId="43" fillId="5" borderId="18" xfId="0" applyFont="1" applyFill="1" applyBorder="1" applyAlignment="1">
      <alignment horizontal="center" vertical="center" wrapText="1"/>
    </xf>
    <xf numFmtId="0" fontId="43" fillId="5" borderId="18" xfId="0" applyFont="1" applyFill="1" applyBorder="1" applyAlignment="1">
      <alignment vertical="center" wrapText="1"/>
    </xf>
    <xf numFmtId="0" fontId="40" fillId="5" borderId="18" xfId="0" applyFont="1" applyFill="1" applyBorder="1" applyAlignment="1">
      <alignment horizontal="center" vertical="center" wrapText="1"/>
    </xf>
    <xf numFmtId="0" fontId="42" fillId="5" borderId="18" xfId="0" applyFont="1" applyFill="1" applyBorder="1" applyAlignment="1">
      <alignment vertical="center" wrapText="1"/>
    </xf>
    <xf numFmtId="0" fontId="40" fillId="5" borderId="15" xfId="0" applyFont="1" applyFill="1" applyBorder="1" applyAlignment="1">
      <alignment horizontal="center" vertical="center" wrapText="1"/>
    </xf>
    <xf numFmtId="0" fontId="41" fillId="5" borderId="15" xfId="0" applyFont="1" applyFill="1" applyBorder="1" applyAlignment="1">
      <alignment vertical="center" wrapText="1"/>
    </xf>
    <xf numFmtId="0" fontId="41" fillId="5" borderId="20" xfId="0" applyFont="1" applyFill="1" applyBorder="1" applyAlignment="1">
      <alignment vertical="center" wrapText="1"/>
    </xf>
    <xf numFmtId="0" fontId="41" fillId="5" borderId="17" xfId="0" applyFont="1" applyFill="1" applyBorder="1" applyAlignment="1">
      <alignment vertical="center" wrapText="1"/>
    </xf>
    <xf numFmtId="0" fontId="0" fillId="2" borderId="2" xfId="0" applyFill="1" applyBorder="1"/>
    <xf numFmtId="0" fontId="34" fillId="2" borderId="2" xfId="0" applyFont="1" applyFill="1" applyBorder="1"/>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1" fontId="4" fillId="2" borderId="6" xfId="0" applyNumberFormat="1" applyFont="1" applyFill="1" applyBorder="1" applyAlignment="1">
      <alignment horizontal="center" vertical="center"/>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xf>
    <xf numFmtId="1" fontId="14" fillId="0" borderId="4" xfId="0" applyNumberFormat="1" applyFont="1" applyBorder="1" applyAlignment="1">
      <alignment horizontal="center" vertical="center"/>
    </xf>
    <xf numFmtId="1" fontId="14" fillId="0" borderId="5" xfId="0" applyNumberFormat="1" applyFont="1" applyBorder="1" applyAlignment="1">
      <alignment horizontal="center" vertical="center"/>
    </xf>
    <xf numFmtId="1" fontId="14" fillId="0" borderId="6" xfId="0" applyNumberFormat="1" applyFont="1" applyBorder="1" applyAlignment="1">
      <alignment horizontal="center" vertical="center"/>
    </xf>
    <xf numFmtId="1" fontId="14" fillId="0" borderId="2" xfId="0" applyNumberFormat="1" applyFont="1" applyBorder="1" applyAlignment="1">
      <alignment horizontal="center" vertical="center"/>
    </xf>
    <xf numFmtId="2" fontId="4" fillId="2" borderId="4" xfId="0" applyNumberFormat="1" applyFont="1" applyFill="1" applyBorder="1" applyAlignment="1">
      <alignment horizontal="center" vertical="center"/>
    </xf>
    <xf numFmtId="2" fontId="4" fillId="2" borderId="6" xfId="0" applyNumberFormat="1" applyFont="1" applyFill="1" applyBorder="1" applyAlignment="1">
      <alignment horizontal="center" vertical="center"/>
    </xf>
    <xf numFmtId="0" fontId="1" fillId="0" borderId="8" xfId="0" applyFont="1" applyBorder="1" applyAlignment="1">
      <alignment horizontal="center"/>
    </xf>
    <xf numFmtId="0" fontId="1" fillId="0" borderId="0" xfId="0" applyFont="1" applyAlignment="1">
      <alignment horizontal="center"/>
    </xf>
    <xf numFmtId="0" fontId="4" fillId="2" borderId="2" xfId="0" applyFont="1" applyFill="1" applyBorder="1" applyAlignment="1">
      <alignment horizontal="center" vertical="center" wrapText="1"/>
    </xf>
    <xf numFmtId="0" fontId="6" fillId="2" borderId="0" xfId="0" applyFont="1" applyFill="1" applyBorder="1" applyAlignment="1">
      <alignment horizontal="left" vertical="center" wrapText="1"/>
    </xf>
    <xf numFmtId="1" fontId="4" fillId="2" borderId="2" xfId="0" applyNumberFormat="1" applyFont="1" applyFill="1" applyBorder="1" applyAlignment="1">
      <alignment horizontal="center" vertical="center" wrapText="1"/>
    </xf>
    <xf numFmtId="0" fontId="8" fillId="2" borderId="8" xfId="0" applyFont="1" applyFill="1" applyBorder="1" applyAlignment="1">
      <alignment horizontal="center"/>
    </xf>
    <xf numFmtId="0" fontId="8" fillId="2" borderId="0" xfId="0" applyFont="1" applyFill="1" applyAlignment="1">
      <alignment horizontal="center"/>
    </xf>
    <xf numFmtId="0" fontId="2" fillId="2" borderId="8" xfId="0" applyFont="1" applyFill="1" applyBorder="1" applyAlignment="1">
      <alignment horizontal="center"/>
    </xf>
    <xf numFmtId="0" fontId="2" fillId="2" borderId="0" xfId="0" applyFont="1" applyFill="1" applyAlignment="1">
      <alignment horizontal="center"/>
    </xf>
    <xf numFmtId="2" fontId="5" fillId="2" borderId="4" xfId="0" applyNumberFormat="1" applyFont="1" applyFill="1" applyBorder="1" applyAlignment="1">
      <alignment horizontal="center" vertical="center" wrapText="1"/>
    </xf>
    <xf numFmtId="2" fontId="5" fillId="2" borderId="5" xfId="0" applyNumberFormat="1" applyFont="1" applyFill="1" applyBorder="1" applyAlignment="1">
      <alignment horizontal="center" vertical="center" wrapText="1"/>
    </xf>
    <xf numFmtId="2" fontId="5" fillId="2" borderId="6" xfId="0" applyNumberFormat="1" applyFont="1" applyFill="1" applyBorder="1" applyAlignment="1">
      <alignment horizontal="center" vertical="center" wrapText="1"/>
    </xf>
    <xf numFmtId="2" fontId="5" fillId="2" borderId="4" xfId="0" applyNumberFormat="1" applyFont="1" applyFill="1" applyBorder="1" applyAlignment="1">
      <alignment horizontal="center" vertical="center"/>
    </xf>
    <xf numFmtId="2" fontId="5" fillId="2" borderId="5" xfId="0" applyNumberFormat="1" applyFont="1" applyFill="1" applyBorder="1" applyAlignment="1">
      <alignment horizontal="center" vertical="center"/>
    </xf>
    <xf numFmtId="2" fontId="5" fillId="2" borderId="6" xfId="0" applyNumberFormat="1" applyFont="1" applyFill="1" applyBorder="1" applyAlignment="1">
      <alignment horizontal="center" vertical="center"/>
    </xf>
    <xf numFmtId="0" fontId="9" fillId="2" borderId="8" xfId="0" applyFont="1" applyFill="1" applyBorder="1" applyAlignment="1">
      <alignment horizontal="center"/>
    </xf>
    <xf numFmtId="0" fontId="9" fillId="2" borderId="0" xfId="0" applyFont="1" applyFill="1" applyAlignment="1">
      <alignment horizontal="center"/>
    </xf>
    <xf numFmtId="0" fontId="1" fillId="0" borderId="0" xfId="0" applyFont="1" applyBorder="1" applyAlignment="1">
      <alignment horizontal="center"/>
    </xf>
    <xf numFmtId="2" fontId="4" fillId="2" borderId="5" xfId="0" applyNumberFormat="1" applyFont="1" applyFill="1" applyBorder="1" applyAlignment="1">
      <alignment horizontal="center" vertical="center"/>
    </xf>
    <xf numFmtId="0" fontId="1" fillId="0" borderId="8" xfId="0" applyFont="1" applyBorder="1" applyAlignment="1">
      <alignment horizontal="center" wrapText="1"/>
    </xf>
    <xf numFmtId="0" fontId="1" fillId="2" borderId="8" xfId="0" applyFont="1" applyFill="1" applyBorder="1" applyAlignment="1">
      <alignment horizontal="center"/>
    </xf>
    <xf numFmtId="0" fontId="1" fillId="2" borderId="0" xfId="0" applyFont="1" applyFill="1" applyAlignment="1">
      <alignment horizontal="center"/>
    </xf>
    <xf numFmtId="0" fontId="8" fillId="0" borderId="8" xfId="0" applyFont="1" applyFill="1" applyBorder="1" applyAlignment="1">
      <alignment horizontal="center"/>
    </xf>
    <xf numFmtId="0" fontId="8" fillId="0" borderId="0" xfId="0" applyFont="1" applyFill="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23"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xf>
    <xf numFmtId="0" fontId="26" fillId="2" borderId="0" xfId="0" applyFont="1" applyFill="1" applyAlignment="1">
      <alignment horizontal="center" wrapText="1"/>
    </xf>
    <xf numFmtId="0" fontId="26" fillId="2" borderId="0" xfId="0" applyFont="1" applyFill="1" applyAlignment="1">
      <alignment horizontal="center"/>
    </xf>
    <xf numFmtId="0" fontId="39" fillId="2" borderId="0" xfId="0" applyFont="1" applyFill="1" applyAlignment="1">
      <alignment horizontal="center"/>
    </xf>
    <xf numFmtId="0" fontId="40" fillId="5" borderId="17"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1" fillId="5" borderId="20" xfId="0" applyFont="1" applyFill="1" applyBorder="1" applyAlignment="1">
      <alignment horizontal="center" vertical="center" wrapText="1"/>
    </xf>
    <xf numFmtId="0" fontId="40" fillId="5" borderId="13" xfId="0" applyFont="1" applyFill="1" applyBorder="1" applyAlignment="1">
      <alignment vertical="center" wrapText="1"/>
    </xf>
    <xf numFmtId="0" fontId="40" fillId="5" borderId="14" xfId="0" applyFont="1" applyFill="1" applyBorder="1" applyAlignment="1">
      <alignment vertical="center" wrapText="1"/>
    </xf>
    <xf numFmtId="0" fontId="40" fillId="5" borderId="23" xfId="0" applyFont="1" applyFill="1" applyBorder="1" applyAlignment="1">
      <alignment vertical="center" wrapText="1"/>
    </xf>
    <xf numFmtId="0" fontId="42" fillId="5" borderId="18" xfId="0" applyFont="1" applyFill="1" applyBorder="1" applyAlignment="1">
      <alignment vertical="center" wrapText="1"/>
    </xf>
    <xf numFmtId="0" fontId="42" fillId="5" borderId="21" xfId="0" applyFont="1" applyFill="1" applyBorder="1" applyAlignment="1">
      <alignment vertical="center" wrapText="1"/>
    </xf>
    <xf numFmtId="0" fontId="42" fillId="5" borderId="24" xfId="0" applyFont="1" applyFill="1" applyBorder="1" applyAlignment="1">
      <alignment vertical="center" wrapText="1"/>
    </xf>
    <xf numFmtId="0" fontId="40" fillId="5" borderId="15" xfId="0" applyFont="1" applyFill="1" applyBorder="1" applyAlignment="1">
      <alignment horizontal="center" vertical="center" wrapText="1"/>
    </xf>
    <xf numFmtId="0" fontId="40" fillId="5" borderId="20" xfId="0" applyFont="1" applyFill="1" applyBorder="1" applyAlignment="1">
      <alignment horizontal="center" vertical="center" wrapText="1"/>
    </xf>
    <xf numFmtId="0" fontId="40" fillId="5" borderId="16" xfId="0" applyFont="1" applyFill="1" applyBorder="1" applyAlignment="1">
      <alignment horizontal="center" vertical="center" wrapText="1"/>
    </xf>
    <xf numFmtId="0" fontId="43" fillId="5" borderId="17" xfId="0" applyFont="1" applyFill="1" applyBorder="1" applyAlignment="1">
      <alignment vertical="center" wrapText="1"/>
    </xf>
    <xf numFmtId="0" fontId="43" fillId="5" borderId="22" xfId="0" applyFont="1" applyFill="1" applyBorder="1" applyAlignment="1">
      <alignment vertical="center" wrapText="1"/>
    </xf>
    <xf numFmtId="0" fontId="41" fillId="5" borderId="15" xfId="0" applyFont="1" applyFill="1" applyBorder="1" applyAlignment="1">
      <alignment vertical="center" wrapText="1"/>
    </xf>
    <xf numFmtId="0" fontId="41" fillId="5" borderId="20" xfId="0" applyFont="1" applyFill="1" applyBorder="1" applyAlignment="1">
      <alignment vertical="center" wrapText="1"/>
    </xf>
    <xf numFmtId="0" fontId="41" fillId="5" borderId="17" xfId="0" applyFont="1" applyFill="1" applyBorder="1" applyAlignment="1">
      <alignment vertical="center" wrapText="1"/>
    </xf>
    <xf numFmtId="0" fontId="41" fillId="5" borderId="22" xfId="0" applyFont="1" applyFill="1" applyBorder="1" applyAlignment="1">
      <alignment vertical="center" wrapText="1"/>
    </xf>
    <xf numFmtId="0" fontId="40" fillId="5" borderId="2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714375</xdr:colOff>
      <xdr:row>2</xdr:row>
      <xdr:rowOff>0</xdr:rowOff>
    </xdr:from>
    <xdr:to>
      <xdr:col>1</xdr:col>
      <xdr:colOff>2181225</xdr:colOff>
      <xdr:row>2</xdr:row>
      <xdr:rowOff>0</xdr:rowOff>
    </xdr:to>
    <xdr:cxnSp macro="">
      <xdr:nvCxnSpPr>
        <xdr:cNvPr id="2" name="Straight Connector 1"/>
        <xdr:cNvCxnSpPr/>
      </xdr:nvCxnSpPr>
      <xdr:spPr>
        <a:xfrm>
          <a:off x="1133475" y="447675"/>
          <a:ext cx="1466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xdr:row>
      <xdr:rowOff>0</xdr:rowOff>
    </xdr:from>
    <xdr:to>
      <xdr:col>6</xdr:col>
      <xdr:colOff>866775</xdr:colOff>
      <xdr:row>2</xdr:row>
      <xdr:rowOff>0</xdr:rowOff>
    </xdr:to>
    <xdr:cxnSp macro="">
      <xdr:nvCxnSpPr>
        <xdr:cNvPr id="3" name="Straight Connector 2"/>
        <xdr:cNvCxnSpPr/>
      </xdr:nvCxnSpPr>
      <xdr:spPr>
        <a:xfrm>
          <a:off x="6096000" y="447675"/>
          <a:ext cx="866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714375</xdr:colOff>
      <xdr:row>2</xdr:row>
      <xdr:rowOff>0</xdr:rowOff>
    </xdr:from>
    <xdr:to>
      <xdr:col>1</xdr:col>
      <xdr:colOff>2181225</xdr:colOff>
      <xdr:row>2</xdr:row>
      <xdr:rowOff>0</xdr:rowOff>
    </xdr:to>
    <xdr:cxnSp macro="">
      <xdr:nvCxnSpPr>
        <xdr:cNvPr id="2" name="Straight Connector 1"/>
        <xdr:cNvCxnSpPr/>
      </xdr:nvCxnSpPr>
      <xdr:spPr>
        <a:xfrm>
          <a:off x="1133475" y="447675"/>
          <a:ext cx="1466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2371725</xdr:colOff>
      <xdr:row>1</xdr:row>
      <xdr:rowOff>219075</xdr:rowOff>
    </xdr:from>
    <xdr:to>
      <xdr:col>3</xdr:col>
      <xdr:colOff>2981325</xdr:colOff>
      <xdr:row>1</xdr:row>
      <xdr:rowOff>219075</xdr:rowOff>
    </xdr:to>
    <xdr:cxnSp macro="">
      <xdr:nvCxnSpPr>
        <xdr:cNvPr id="3" name="Straight Connector 2"/>
        <xdr:cNvCxnSpPr/>
      </xdr:nvCxnSpPr>
      <xdr:spPr>
        <a:xfrm>
          <a:off x="5438775" y="428625"/>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714375</xdr:colOff>
      <xdr:row>2</xdr:row>
      <xdr:rowOff>0</xdr:rowOff>
    </xdr:from>
    <xdr:to>
      <xdr:col>1</xdr:col>
      <xdr:colOff>2181225</xdr:colOff>
      <xdr:row>2</xdr:row>
      <xdr:rowOff>0</xdr:rowOff>
    </xdr:to>
    <xdr:cxnSp macro="">
      <xdr:nvCxnSpPr>
        <xdr:cNvPr id="6" name="Straight Connector 5"/>
        <xdr:cNvCxnSpPr/>
      </xdr:nvCxnSpPr>
      <xdr:spPr>
        <a:xfrm>
          <a:off x="1323975" y="447675"/>
          <a:ext cx="695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2371725</xdr:colOff>
      <xdr:row>1</xdr:row>
      <xdr:rowOff>219075</xdr:rowOff>
    </xdr:from>
    <xdr:to>
      <xdr:col>3</xdr:col>
      <xdr:colOff>2981325</xdr:colOff>
      <xdr:row>1</xdr:row>
      <xdr:rowOff>219075</xdr:rowOff>
    </xdr:to>
    <xdr:cxnSp macro="">
      <xdr:nvCxnSpPr>
        <xdr:cNvPr id="7" name="Straight Connector 6"/>
        <xdr:cNvCxnSpPr/>
      </xdr:nvCxnSpPr>
      <xdr:spPr>
        <a:xfrm>
          <a:off x="5438775" y="428625"/>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7"/>
  <sheetViews>
    <sheetView zoomScaleNormal="100" workbookViewId="0">
      <pane ySplit="1" topLeftCell="A397" activePane="bottomLeft" state="frozen"/>
      <selection pane="bottomLeft" activeCell="G370" sqref="G370"/>
    </sheetView>
  </sheetViews>
  <sheetFormatPr defaultRowHeight="15.75" x14ac:dyDescent="0.25"/>
  <cols>
    <col min="1" max="1" width="8" style="88" customWidth="1"/>
    <col min="2" max="2" width="68.5703125" style="89" customWidth="1"/>
    <col min="3" max="3" width="8.28515625" style="90" customWidth="1"/>
    <col min="4" max="5" width="8" style="91" customWidth="1"/>
    <col min="6" max="6" width="9.140625" style="1"/>
    <col min="7" max="7" width="11" style="2" bestFit="1" customWidth="1"/>
    <col min="8" max="12" width="9.140625" style="2"/>
    <col min="13" max="13" width="12.5703125" style="2" customWidth="1"/>
    <col min="14" max="14" width="14.42578125" style="2" customWidth="1"/>
    <col min="15" max="253" width="9.140625" style="2"/>
    <col min="254" max="254" width="8.42578125" style="2" customWidth="1"/>
    <col min="255" max="255" width="66.140625" style="2" customWidth="1"/>
    <col min="256" max="256" width="7.7109375" style="2" customWidth="1"/>
    <col min="257" max="257" width="6.42578125" style="2" customWidth="1"/>
    <col min="258" max="258" width="7" style="2" customWidth="1"/>
    <col min="259" max="509" width="9.140625" style="2"/>
    <col min="510" max="510" width="8.42578125" style="2" customWidth="1"/>
    <col min="511" max="511" width="66.140625" style="2" customWidth="1"/>
    <col min="512" max="512" width="7.7109375" style="2" customWidth="1"/>
    <col min="513" max="513" width="6.42578125" style="2" customWidth="1"/>
    <col min="514" max="514" width="7" style="2" customWidth="1"/>
    <col min="515" max="765" width="9.140625" style="2"/>
    <col min="766" max="766" width="8.42578125" style="2" customWidth="1"/>
    <col min="767" max="767" width="66.140625" style="2" customWidth="1"/>
    <col min="768" max="768" width="7.7109375" style="2" customWidth="1"/>
    <col min="769" max="769" width="6.42578125" style="2" customWidth="1"/>
    <col min="770" max="770" width="7" style="2" customWidth="1"/>
    <col min="771" max="1021" width="9.140625" style="2"/>
    <col min="1022" max="1022" width="8.42578125" style="2" customWidth="1"/>
    <col min="1023" max="1023" width="66.140625" style="2" customWidth="1"/>
    <col min="1024" max="1024" width="7.7109375" style="2" customWidth="1"/>
    <col min="1025" max="1025" width="6.42578125" style="2" customWidth="1"/>
    <col min="1026" max="1026" width="7" style="2" customWidth="1"/>
    <col min="1027" max="1277" width="9.140625" style="2"/>
    <col min="1278" max="1278" width="8.42578125" style="2" customWidth="1"/>
    <col min="1279" max="1279" width="66.140625" style="2" customWidth="1"/>
    <col min="1280" max="1280" width="7.7109375" style="2" customWidth="1"/>
    <col min="1281" max="1281" width="6.42578125" style="2" customWidth="1"/>
    <col min="1282" max="1282" width="7" style="2" customWidth="1"/>
    <col min="1283" max="1533" width="9.140625" style="2"/>
    <col min="1534" max="1534" width="8.42578125" style="2" customWidth="1"/>
    <col min="1535" max="1535" width="66.140625" style="2" customWidth="1"/>
    <col min="1536" max="1536" width="7.7109375" style="2" customWidth="1"/>
    <col min="1537" max="1537" width="6.42578125" style="2" customWidth="1"/>
    <col min="1538" max="1538" width="7" style="2" customWidth="1"/>
    <col min="1539" max="1789" width="9.140625" style="2"/>
    <col min="1790" max="1790" width="8.42578125" style="2" customWidth="1"/>
    <col min="1791" max="1791" width="66.140625" style="2" customWidth="1"/>
    <col min="1792" max="1792" width="7.7109375" style="2" customWidth="1"/>
    <col min="1793" max="1793" width="6.42578125" style="2" customWidth="1"/>
    <col min="1794" max="1794" width="7" style="2" customWidth="1"/>
    <col min="1795" max="2045" width="9.140625" style="2"/>
    <col min="2046" max="2046" width="8.42578125" style="2" customWidth="1"/>
    <col min="2047" max="2047" width="66.140625" style="2" customWidth="1"/>
    <col min="2048" max="2048" width="7.7109375" style="2" customWidth="1"/>
    <col min="2049" max="2049" width="6.42578125" style="2" customWidth="1"/>
    <col min="2050" max="2050" width="7" style="2" customWidth="1"/>
    <col min="2051" max="2301" width="9.140625" style="2"/>
    <col min="2302" max="2302" width="8.42578125" style="2" customWidth="1"/>
    <col min="2303" max="2303" width="66.140625" style="2" customWidth="1"/>
    <col min="2304" max="2304" width="7.7109375" style="2" customWidth="1"/>
    <col min="2305" max="2305" width="6.42578125" style="2" customWidth="1"/>
    <col min="2306" max="2306" width="7" style="2" customWidth="1"/>
    <col min="2307" max="2557" width="9.140625" style="2"/>
    <col min="2558" max="2558" width="8.42578125" style="2" customWidth="1"/>
    <col min="2559" max="2559" width="66.140625" style="2" customWidth="1"/>
    <col min="2560" max="2560" width="7.7109375" style="2" customWidth="1"/>
    <col min="2561" max="2561" width="6.42578125" style="2" customWidth="1"/>
    <col min="2562" max="2562" width="7" style="2" customWidth="1"/>
    <col min="2563" max="2813" width="9.140625" style="2"/>
    <col min="2814" max="2814" width="8.42578125" style="2" customWidth="1"/>
    <col min="2815" max="2815" width="66.140625" style="2" customWidth="1"/>
    <col min="2816" max="2816" width="7.7109375" style="2" customWidth="1"/>
    <col min="2817" max="2817" width="6.42578125" style="2" customWidth="1"/>
    <col min="2818" max="2818" width="7" style="2" customWidth="1"/>
    <col min="2819" max="3069" width="9.140625" style="2"/>
    <col min="3070" max="3070" width="8.42578125" style="2" customWidth="1"/>
    <col min="3071" max="3071" width="66.140625" style="2" customWidth="1"/>
    <col min="3072" max="3072" width="7.7109375" style="2" customWidth="1"/>
    <col min="3073" max="3073" width="6.42578125" style="2" customWidth="1"/>
    <col min="3074" max="3074" width="7" style="2" customWidth="1"/>
    <col min="3075" max="3325" width="9.140625" style="2"/>
    <col min="3326" max="3326" width="8.42578125" style="2" customWidth="1"/>
    <col min="3327" max="3327" width="66.140625" style="2" customWidth="1"/>
    <col min="3328" max="3328" width="7.7109375" style="2" customWidth="1"/>
    <col min="3329" max="3329" width="6.42578125" style="2" customWidth="1"/>
    <col min="3330" max="3330" width="7" style="2" customWidth="1"/>
    <col min="3331" max="3581" width="9.140625" style="2"/>
    <col min="3582" max="3582" width="8.42578125" style="2" customWidth="1"/>
    <col min="3583" max="3583" width="66.140625" style="2" customWidth="1"/>
    <col min="3584" max="3584" width="7.7109375" style="2" customWidth="1"/>
    <col min="3585" max="3585" width="6.42578125" style="2" customWidth="1"/>
    <col min="3586" max="3586" width="7" style="2" customWidth="1"/>
    <col min="3587" max="3837" width="9.140625" style="2"/>
    <col min="3838" max="3838" width="8.42578125" style="2" customWidth="1"/>
    <col min="3839" max="3839" width="66.140625" style="2" customWidth="1"/>
    <col min="3840" max="3840" width="7.7109375" style="2" customWidth="1"/>
    <col min="3841" max="3841" width="6.42578125" style="2" customWidth="1"/>
    <col min="3842" max="3842" width="7" style="2" customWidth="1"/>
    <col min="3843" max="4093" width="9.140625" style="2"/>
    <col min="4094" max="4094" width="8.42578125" style="2" customWidth="1"/>
    <col min="4095" max="4095" width="66.140625" style="2" customWidth="1"/>
    <col min="4096" max="4096" width="7.7109375" style="2" customWidth="1"/>
    <col min="4097" max="4097" width="6.42578125" style="2" customWidth="1"/>
    <col min="4098" max="4098" width="7" style="2" customWidth="1"/>
    <col min="4099" max="4349" width="9.140625" style="2"/>
    <col min="4350" max="4350" width="8.42578125" style="2" customWidth="1"/>
    <col min="4351" max="4351" width="66.140625" style="2" customWidth="1"/>
    <col min="4352" max="4352" width="7.7109375" style="2" customWidth="1"/>
    <col min="4353" max="4353" width="6.42578125" style="2" customWidth="1"/>
    <col min="4354" max="4354" width="7" style="2" customWidth="1"/>
    <col min="4355" max="4605" width="9.140625" style="2"/>
    <col min="4606" max="4606" width="8.42578125" style="2" customWidth="1"/>
    <col min="4607" max="4607" width="66.140625" style="2" customWidth="1"/>
    <col min="4608" max="4608" width="7.7109375" style="2" customWidth="1"/>
    <col min="4609" max="4609" width="6.42578125" style="2" customWidth="1"/>
    <col min="4610" max="4610" width="7" style="2" customWidth="1"/>
    <col min="4611" max="4861" width="9.140625" style="2"/>
    <col min="4862" max="4862" width="8.42578125" style="2" customWidth="1"/>
    <col min="4863" max="4863" width="66.140625" style="2" customWidth="1"/>
    <col min="4864" max="4864" width="7.7109375" style="2" customWidth="1"/>
    <col min="4865" max="4865" width="6.42578125" style="2" customWidth="1"/>
    <col min="4866" max="4866" width="7" style="2" customWidth="1"/>
    <col min="4867" max="5117" width="9.140625" style="2"/>
    <col min="5118" max="5118" width="8.42578125" style="2" customWidth="1"/>
    <col min="5119" max="5119" width="66.140625" style="2" customWidth="1"/>
    <col min="5120" max="5120" width="7.7109375" style="2" customWidth="1"/>
    <col min="5121" max="5121" width="6.42578125" style="2" customWidth="1"/>
    <col min="5122" max="5122" width="7" style="2" customWidth="1"/>
    <col min="5123" max="5373" width="9.140625" style="2"/>
    <col min="5374" max="5374" width="8.42578125" style="2" customWidth="1"/>
    <col min="5375" max="5375" width="66.140625" style="2" customWidth="1"/>
    <col min="5376" max="5376" width="7.7109375" style="2" customWidth="1"/>
    <col min="5377" max="5377" width="6.42578125" style="2" customWidth="1"/>
    <col min="5378" max="5378" width="7" style="2" customWidth="1"/>
    <col min="5379" max="5629" width="9.140625" style="2"/>
    <col min="5630" max="5630" width="8.42578125" style="2" customWidth="1"/>
    <col min="5631" max="5631" width="66.140625" style="2" customWidth="1"/>
    <col min="5632" max="5632" width="7.7109375" style="2" customWidth="1"/>
    <col min="5633" max="5633" width="6.42578125" style="2" customWidth="1"/>
    <col min="5634" max="5634" width="7" style="2" customWidth="1"/>
    <col min="5635" max="5885" width="9.140625" style="2"/>
    <col min="5886" max="5886" width="8.42578125" style="2" customWidth="1"/>
    <col min="5887" max="5887" width="66.140625" style="2" customWidth="1"/>
    <col min="5888" max="5888" width="7.7109375" style="2" customWidth="1"/>
    <col min="5889" max="5889" width="6.42578125" style="2" customWidth="1"/>
    <col min="5890" max="5890" width="7" style="2" customWidth="1"/>
    <col min="5891" max="6141" width="9.140625" style="2"/>
    <col min="6142" max="6142" width="8.42578125" style="2" customWidth="1"/>
    <col min="6143" max="6143" width="66.140625" style="2" customWidth="1"/>
    <col min="6144" max="6144" width="7.7109375" style="2" customWidth="1"/>
    <col min="6145" max="6145" width="6.42578125" style="2" customWidth="1"/>
    <col min="6146" max="6146" width="7" style="2" customWidth="1"/>
    <col min="6147" max="6397" width="9.140625" style="2"/>
    <col min="6398" max="6398" width="8.42578125" style="2" customWidth="1"/>
    <col min="6399" max="6399" width="66.140625" style="2" customWidth="1"/>
    <col min="6400" max="6400" width="7.7109375" style="2" customWidth="1"/>
    <col min="6401" max="6401" width="6.42578125" style="2" customWidth="1"/>
    <col min="6402" max="6402" width="7" style="2" customWidth="1"/>
    <col min="6403" max="6653" width="9.140625" style="2"/>
    <col min="6654" max="6654" width="8.42578125" style="2" customWidth="1"/>
    <col min="6655" max="6655" width="66.140625" style="2" customWidth="1"/>
    <col min="6656" max="6656" width="7.7109375" style="2" customWidth="1"/>
    <col min="6657" max="6657" width="6.42578125" style="2" customWidth="1"/>
    <col min="6658" max="6658" width="7" style="2" customWidth="1"/>
    <col min="6659" max="6909" width="9.140625" style="2"/>
    <col min="6910" max="6910" width="8.42578125" style="2" customWidth="1"/>
    <col min="6911" max="6911" width="66.140625" style="2" customWidth="1"/>
    <col min="6912" max="6912" width="7.7109375" style="2" customWidth="1"/>
    <col min="6913" max="6913" width="6.42578125" style="2" customWidth="1"/>
    <col min="6914" max="6914" width="7" style="2" customWidth="1"/>
    <col min="6915" max="7165" width="9.140625" style="2"/>
    <col min="7166" max="7166" width="8.42578125" style="2" customWidth="1"/>
    <col min="7167" max="7167" width="66.140625" style="2" customWidth="1"/>
    <col min="7168" max="7168" width="7.7109375" style="2" customWidth="1"/>
    <col min="7169" max="7169" width="6.42578125" style="2" customWidth="1"/>
    <col min="7170" max="7170" width="7" style="2" customWidth="1"/>
    <col min="7171" max="7421" width="9.140625" style="2"/>
    <col min="7422" max="7422" width="8.42578125" style="2" customWidth="1"/>
    <col min="7423" max="7423" width="66.140625" style="2" customWidth="1"/>
    <col min="7424" max="7424" width="7.7109375" style="2" customWidth="1"/>
    <col min="7425" max="7425" width="6.42578125" style="2" customWidth="1"/>
    <col min="7426" max="7426" width="7" style="2" customWidth="1"/>
    <col min="7427" max="7677" width="9.140625" style="2"/>
    <col min="7678" max="7678" width="8.42578125" style="2" customWidth="1"/>
    <col min="7679" max="7679" width="66.140625" style="2" customWidth="1"/>
    <col min="7680" max="7680" width="7.7109375" style="2" customWidth="1"/>
    <col min="7681" max="7681" width="6.42578125" style="2" customWidth="1"/>
    <col min="7682" max="7682" width="7" style="2" customWidth="1"/>
    <col min="7683" max="7933" width="9.140625" style="2"/>
    <col min="7934" max="7934" width="8.42578125" style="2" customWidth="1"/>
    <col min="7935" max="7935" width="66.140625" style="2" customWidth="1"/>
    <col min="7936" max="7936" width="7.7109375" style="2" customWidth="1"/>
    <col min="7937" max="7937" width="6.42578125" style="2" customWidth="1"/>
    <col min="7938" max="7938" width="7" style="2" customWidth="1"/>
    <col min="7939" max="8189" width="9.140625" style="2"/>
    <col min="8190" max="8190" width="8.42578125" style="2" customWidth="1"/>
    <col min="8191" max="8191" width="66.140625" style="2" customWidth="1"/>
    <col min="8192" max="8192" width="7.7109375" style="2" customWidth="1"/>
    <col min="8193" max="8193" width="6.42578125" style="2" customWidth="1"/>
    <col min="8194" max="8194" width="7" style="2" customWidth="1"/>
    <col min="8195" max="8445" width="9.140625" style="2"/>
    <col min="8446" max="8446" width="8.42578125" style="2" customWidth="1"/>
    <col min="8447" max="8447" width="66.140625" style="2" customWidth="1"/>
    <col min="8448" max="8448" width="7.7109375" style="2" customWidth="1"/>
    <col min="8449" max="8449" width="6.42578125" style="2" customWidth="1"/>
    <col min="8450" max="8450" width="7" style="2" customWidth="1"/>
    <col min="8451" max="8701" width="9.140625" style="2"/>
    <col min="8702" max="8702" width="8.42578125" style="2" customWidth="1"/>
    <col min="8703" max="8703" width="66.140625" style="2" customWidth="1"/>
    <col min="8704" max="8704" width="7.7109375" style="2" customWidth="1"/>
    <col min="8705" max="8705" width="6.42578125" style="2" customWidth="1"/>
    <col min="8706" max="8706" width="7" style="2" customWidth="1"/>
    <col min="8707" max="8957" width="9.140625" style="2"/>
    <col min="8958" max="8958" width="8.42578125" style="2" customWidth="1"/>
    <col min="8959" max="8959" width="66.140625" style="2" customWidth="1"/>
    <col min="8960" max="8960" width="7.7109375" style="2" customWidth="1"/>
    <col min="8961" max="8961" width="6.42578125" style="2" customWidth="1"/>
    <col min="8962" max="8962" width="7" style="2" customWidth="1"/>
    <col min="8963" max="9213" width="9.140625" style="2"/>
    <col min="9214" max="9214" width="8.42578125" style="2" customWidth="1"/>
    <col min="9215" max="9215" width="66.140625" style="2" customWidth="1"/>
    <col min="9216" max="9216" width="7.7109375" style="2" customWidth="1"/>
    <col min="9217" max="9217" width="6.42578125" style="2" customWidth="1"/>
    <col min="9218" max="9218" width="7" style="2" customWidth="1"/>
    <col min="9219" max="9469" width="9.140625" style="2"/>
    <col min="9470" max="9470" width="8.42578125" style="2" customWidth="1"/>
    <col min="9471" max="9471" width="66.140625" style="2" customWidth="1"/>
    <col min="9472" max="9472" width="7.7109375" style="2" customWidth="1"/>
    <col min="9473" max="9473" width="6.42578125" style="2" customWidth="1"/>
    <col min="9474" max="9474" width="7" style="2" customWidth="1"/>
    <col min="9475" max="9725" width="9.140625" style="2"/>
    <col min="9726" max="9726" width="8.42578125" style="2" customWidth="1"/>
    <col min="9727" max="9727" width="66.140625" style="2" customWidth="1"/>
    <col min="9728" max="9728" width="7.7109375" style="2" customWidth="1"/>
    <col min="9729" max="9729" width="6.42578125" style="2" customWidth="1"/>
    <col min="9730" max="9730" width="7" style="2" customWidth="1"/>
    <col min="9731" max="9981" width="9.140625" style="2"/>
    <col min="9982" max="9982" width="8.42578125" style="2" customWidth="1"/>
    <col min="9983" max="9983" width="66.140625" style="2" customWidth="1"/>
    <col min="9984" max="9984" width="7.7109375" style="2" customWidth="1"/>
    <col min="9985" max="9985" width="6.42578125" style="2" customWidth="1"/>
    <col min="9986" max="9986" width="7" style="2" customWidth="1"/>
    <col min="9987" max="10237" width="9.140625" style="2"/>
    <col min="10238" max="10238" width="8.42578125" style="2" customWidth="1"/>
    <col min="10239" max="10239" width="66.140625" style="2" customWidth="1"/>
    <col min="10240" max="10240" width="7.7109375" style="2" customWidth="1"/>
    <col min="10241" max="10241" width="6.42578125" style="2" customWidth="1"/>
    <col min="10242" max="10242" width="7" style="2" customWidth="1"/>
    <col min="10243" max="10493" width="9.140625" style="2"/>
    <col min="10494" max="10494" width="8.42578125" style="2" customWidth="1"/>
    <col min="10495" max="10495" width="66.140625" style="2" customWidth="1"/>
    <col min="10496" max="10496" width="7.7109375" style="2" customWidth="1"/>
    <col min="10497" max="10497" width="6.42578125" style="2" customWidth="1"/>
    <col min="10498" max="10498" width="7" style="2" customWidth="1"/>
    <col min="10499" max="10749" width="9.140625" style="2"/>
    <col min="10750" max="10750" width="8.42578125" style="2" customWidth="1"/>
    <col min="10751" max="10751" width="66.140625" style="2" customWidth="1"/>
    <col min="10752" max="10752" width="7.7109375" style="2" customWidth="1"/>
    <col min="10753" max="10753" width="6.42578125" style="2" customWidth="1"/>
    <col min="10754" max="10754" width="7" style="2" customWidth="1"/>
    <col min="10755" max="11005" width="9.140625" style="2"/>
    <col min="11006" max="11006" width="8.42578125" style="2" customWidth="1"/>
    <col min="11007" max="11007" width="66.140625" style="2" customWidth="1"/>
    <col min="11008" max="11008" width="7.7109375" style="2" customWidth="1"/>
    <col min="11009" max="11009" width="6.42578125" style="2" customWidth="1"/>
    <col min="11010" max="11010" width="7" style="2" customWidth="1"/>
    <col min="11011" max="11261" width="9.140625" style="2"/>
    <col min="11262" max="11262" width="8.42578125" style="2" customWidth="1"/>
    <col min="11263" max="11263" width="66.140625" style="2" customWidth="1"/>
    <col min="11264" max="11264" width="7.7109375" style="2" customWidth="1"/>
    <col min="11265" max="11265" width="6.42578125" style="2" customWidth="1"/>
    <col min="11266" max="11266" width="7" style="2" customWidth="1"/>
    <col min="11267" max="11517" width="9.140625" style="2"/>
    <col min="11518" max="11518" width="8.42578125" style="2" customWidth="1"/>
    <col min="11519" max="11519" width="66.140625" style="2" customWidth="1"/>
    <col min="11520" max="11520" width="7.7109375" style="2" customWidth="1"/>
    <col min="11521" max="11521" width="6.42578125" style="2" customWidth="1"/>
    <col min="11522" max="11522" width="7" style="2" customWidth="1"/>
    <col min="11523" max="11773" width="9.140625" style="2"/>
    <col min="11774" max="11774" width="8.42578125" style="2" customWidth="1"/>
    <col min="11775" max="11775" width="66.140625" style="2" customWidth="1"/>
    <col min="11776" max="11776" width="7.7109375" style="2" customWidth="1"/>
    <col min="11777" max="11777" width="6.42578125" style="2" customWidth="1"/>
    <col min="11778" max="11778" width="7" style="2" customWidth="1"/>
    <col min="11779" max="12029" width="9.140625" style="2"/>
    <col min="12030" max="12030" width="8.42578125" style="2" customWidth="1"/>
    <col min="12031" max="12031" width="66.140625" style="2" customWidth="1"/>
    <col min="12032" max="12032" width="7.7109375" style="2" customWidth="1"/>
    <col min="12033" max="12033" width="6.42578125" style="2" customWidth="1"/>
    <col min="12034" max="12034" width="7" style="2" customWidth="1"/>
    <col min="12035" max="12285" width="9.140625" style="2"/>
    <col min="12286" max="12286" width="8.42578125" style="2" customWidth="1"/>
    <col min="12287" max="12287" width="66.140625" style="2" customWidth="1"/>
    <col min="12288" max="12288" width="7.7109375" style="2" customWidth="1"/>
    <col min="12289" max="12289" width="6.42578125" style="2" customWidth="1"/>
    <col min="12290" max="12290" width="7" style="2" customWidth="1"/>
    <col min="12291" max="12541" width="9.140625" style="2"/>
    <col min="12542" max="12542" width="8.42578125" style="2" customWidth="1"/>
    <col min="12543" max="12543" width="66.140625" style="2" customWidth="1"/>
    <col min="12544" max="12544" width="7.7109375" style="2" customWidth="1"/>
    <col min="12545" max="12545" width="6.42578125" style="2" customWidth="1"/>
    <col min="12546" max="12546" width="7" style="2" customWidth="1"/>
    <col min="12547" max="12797" width="9.140625" style="2"/>
    <col min="12798" max="12798" width="8.42578125" style="2" customWidth="1"/>
    <col min="12799" max="12799" width="66.140625" style="2" customWidth="1"/>
    <col min="12800" max="12800" width="7.7109375" style="2" customWidth="1"/>
    <col min="12801" max="12801" width="6.42578125" style="2" customWidth="1"/>
    <col min="12802" max="12802" width="7" style="2" customWidth="1"/>
    <col min="12803" max="13053" width="9.140625" style="2"/>
    <col min="13054" max="13054" width="8.42578125" style="2" customWidth="1"/>
    <col min="13055" max="13055" width="66.140625" style="2" customWidth="1"/>
    <col min="13056" max="13056" width="7.7109375" style="2" customWidth="1"/>
    <col min="13057" max="13057" width="6.42578125" style="2" customWidth="1"/>
    <col min="13058" max="13058" width="7" style="2" customWidth="1"/>
    <col min="13059" max="13309" width="9.140625" style="2"/>
    <col min="13310" max="13310" width="8.42578125" style="2" customWidth="1"/>
    <col min="13311" max="13311" width="66.140625" style="2" customWidth="1"/>
    <col min="13312" max="13312" width="7.7109375" style="2" customWidth="1"/>
    <col min="13313" max="13313" width="6.42578125" style="2" customWidth="1"/>
    <col min="13314" max="13314" width="7" style="2" customWidth="1"/>
    <col min="13315" max="13565" width="9.140625" style="2"/>
    <col min="13566" max="13566" width="8.42578125" style="2" customWidth="1"/>
    <col min="13567" max="13567" width="66.140625" style="2" customWidth="1"/>
    <col min="13568" max="13568" width="7.7109375" style="2" customWidth="1"/>
    <col min="13569" max="13569" width="6.42578125" style="2" customWidth="1"/>
    <col min="13570" max="13570" width="7" style="2" customWidth="1"/>
    <col min="13571" max="13821" width="9.140625" style="2"/>
    <col min="13822" max="13822" width="8.42578125" style="2" customWidth="1"/>
    <col min="13823" max="13823" width="66.140625" style="2" customWidth="1"/>
    <col min="13824" max="13824" width="7.7109375" style="2" customWidth="1"/>
    <col min="13825" max="13825" width="6.42578125" style="2" customWidth="1"/>
    <col min="13826" max="13826" width="7" style="2" customWidth="1"/>
    <col min="13827" max="14077" width="9.140625" style="2"/>
    <col min="14078" max="14078" width="8.42578125" style="2" customWidth="1"/>
    <col min="14079" max="14079" width="66.140625" style="2" customWidth="1"/>
    <col min="14080" max="14080" width="7.7109375" style="2" customWidth="1"/>
    <col min="14081" max="14081" width="6.42578125" style="2" customWidth="1"/>
    <col min="14082" max="14082" width="7" style="2" customWidth="1"/>
    <col min="14083" max="14333" width="9.140625" style="2"/>
    <col min="14334" max="14334" width="8.42578125" style="2" customWidth="1"/>
    <col min="14335" max="14335" width="66.140625" style="2" customWidth="1"/>
    <col min="14336" max="14336" width="7.7109375" style="2" customWidth="1"/>
    <col min="14337" max="14337" width="6.42578125" style="2" customWidth="1"/>
    <col min="14338" max="14338" width="7" style="2" customWidth="1"/>
    <col min="14339" max="14589" width="9.140625" style="2"/>
    <col min="14590" max="14590" width="8.42578125" style="2" customWidth="1"/>
    <col min="14591" max="14591" width="66.140625" style="2" customWidth="1"/>
    <col min="14592" max="14592" width="7.7109375" style="2" customWidth="1"/>
    <col min="14593" max="14593" width="6.42578125" style="2" customWidth="1"/>
    <col min="14594" max="14594" width="7" style="2" customWidth="1"/>
    <col min="14595" max="14845" width="9.140625" style="2"/>
    <col min="14846" max="14846" width="8.42578125" style="2" customWidth="1"/>
    <col min="14847" max="14847" width="66.140625" style="2" customWidth="1"/>
    <col min="14848" max="14848" width="7.7109375" style="2" customWidth="1"/>
    <col min="14849" max="14849" width="6.42578125" style="2" customWidth="1"/>
    <col min="14850" max="14850" width="7" style="2" customWidth="1"/>
    <col min="14851" max="15101" width="9.140625" style="2"/>
    <col min="15102" max="15102" width="8.42578125" style="2" customWidth="1"/>
    <col min="15103" max="15103" width="66.140625" style="2" customWidth="1"/>
    <col min="15104" max="15104" width="7.7109375" style="2" customWidth="1"/>
    <col min="15105" max="15105" width="6.42578125" style="2" customWidth="1"/>
    <col min="15106" max="15106" width="7" style="2" customWidth="1"/>
    <col min="15107" max="15357" width="9.140625" style="2"/>
    <col min="15358" max="15358" width="8.42578125" style="2" customWidth="1"/>
    <col min="15359" max="15359" width="66.140625" style="2" customWidth="1"/>
    <col min="15360" max="15360" width="7.7109375" style="2" customWidth="1"/>
    <col min="15361" max="15361" width="6.42578125" style="2" customWidth="1"/>
    <col min="15362" max="15362" width="7" style="2" customWidth="1"/>
    <col min="15363" max="15613" width="9.140625" style="2"/>
    <col min="15614" max="15614" width="8.42578125" style="2" customWidth="1"/>
    <col min="15615" max="15615" width="66.140625" style="2" customWidth="1"/>
    <col min="15616" max="15616" width="7.7109375" style="2" customWidth="1"/>
    <col min="15617" max="15617" width="6.42578125" style="2" customWidth="1"/>
    <col min="15618" max="15618" width="7" style="2" customWidth="1"/>
    <col min="15619" max="15869" width="9.140625" style="2"/>
    <col min="15870" max="15870" width="8.42578125" style="2" customWidth="1"/>
    <col min="15871" max="15871" width="66.140625" style="2" customWidth="1"/>
    <col min="15872" max="15872" width="7.7109375" style="2" customWidth="1"/>
    <col min="15873" max="15873" width="6.42578125" style="2" customWidth="1"/>
    <col min="15874" max="15874" width="7" style="2" customWidth="1"/>
    <col min="15875" max="16125" width="9.140625" style="2"/>
    <col min="16126" max="16126" width="8.42578125" style="2" customWidth="1"/>
    <col min="16127" max="16127" width="66.140625" style="2" customWidth="1"/>
    <col min="16128" max="16128" width="7.7109375" style="2" customWidth="1"/>
    <col min="16129" max="16129" width="6.42578125" style="2" customWidth="1"/>
    <col min="16130" max="16130" width="7" style="2" customWidth="1"/>
    <col min="16131" max="16384" width="9.140625" style="2"/>
  </cols>
  <sheetData>
    <row r="1" spans="1:11" ht="84" customHeight="1" x14ac:dyDescent="0.25">
      <c r="A1" s="246" t="s">
        <v>650</v>
      </c>
      <c r="B1" s="247"/>
      <c r="C1" s="247"/>
      <c r="D1" s="247"/>
      <c r="E1" s="247"/>
    </row>
    <row r="2" spans="1:11" s="4" customFormat="1" ht="61.5" customHeight="1" x14ac:dyDescent="0.25">
      <c r="A2" s="36" t="s">
        <v>0</v>
      </c>
      <c r="B2" s="37" t="s">
        <v>1</v>
      </c>
      <c r="C2" s="38" t="s">
        <v>2</v>
      </c>
      <c r="D2" s="38" t="s">
        <v>3</v>
      </c>
      <c r="E2" s="38" t="s">
        <v>4</v>
      </c>
      <c r="F2" s="3"/>
    </row>
    <row r="3" spans="1:11" s="6" customFormat="1" x14ac:dyDescent="0.25">
      <c r="A3" s="134" t="s">
        <v>5</v>
      </c>
      <c r="B3" s="135" t="s">
        <v>6</v>
      </c>
      <c r="C3" s="136">
        <v>5.5</v>
      </c>
      <c r="D3" s="136">
        <f>SUM(D4,D12,D15,D16,D19,D22,D26,D29)</f>
        <v>5.5</v>
      </c>
      <c r="E3" s="136">
        <v>0</v>
      </c>
      <c r="F3" s="5"/>
    </row>
    <row r="4" spans="1:11" ht="48.75" customHeight="1" x14ac:dyDescent="0.25">
      <c r="A4" s="206">
        <v>1</v>
      </c>
      <c r="B4" s="41" t="s">
        <v>7</v>
      </c>
      <c r="C4" s="7">
        <v>1</v>
      </c>
      <c r="D4" s="7">
        <f>D8+D10</f>
        <v>1</v>
      </c>
      <c r="E4" s="7">
        <f>E8+E10</f>
        <v>0</v>
      </c>
    </row>
    <row r="5" spans="1:11" x14ac:dyDescent="0.25">
      <c r="A5" s="207"/>
      <c r="B5" s="27" t="s">
        <v>8</v>
      </c>
      <c r="C5" s="7"/>
      <c r="D5" s="7"/>
      <c r="E5" s="7"/>
    </row>
    <row r="6" spans="1:11" x14ac:dyDescent="0.25">
      <c r="A6" s="207"/>
      <c r="B6" s="27" t="s">
        <v>9</v>
      </c>
      <c r="C6" s="7"/>
      <c r="D6" s="7"/>
      <c r="E6" s="7"/>
    </row>
    <row r="7" spans="1:11" x14ac:dyDescent="0.25">
      <c r="A7" s="207"/>
      <c r="B7" s="27" t="s">
        <v>10</v>
      </c>
      <c r="C7" s="7"/>
      <c r="D7" s="7"/>
      <c r="E7" s="7"/>
    </row>
    <row r="8" spans="1:11" ht="31.5" x14ac:dyDescent="0.25">
      <c r="A8" s="207"/>
      <c r="B8" s="42" t="s">
        <v>11</v>
      </c>
      <c r="C8" s="9">
        <v>1</v>
      </c>
      <c r="D8" s="9">
        <v>1</v>
      </c>
      <c r="E8" s="7"/>
      <c r="K8" s="11"/>
    </row>
    <row r="9" spans="1:11" x14ac:dyDescent="0.25">
      <c r="A9" s="207"/>
      <c r="B9" s="42" t="s">
        <v>12</v>
      </c>
      <c r="C9" s="9">
        <v>0.5</v>
      </c>
      <c r="D9" s="9"/>
      <c r="E9" s="7"/>
    </row>
    <row r="10" spans="1:11" x14ac:dyDescent="0.25">
      <c r="A10" s="207"/>
      <c r="B10" s="42" t="s">
        <v>13</v>
      </c>
      <c r="C10" s="9">
        <v>0</v>
      </c>
      <c r="D10" s="9"/>
      <c r="E10" s="7"/>
    </row>
    <row r="11" spans="1:11" ht="35.25" customHeight="1" x14ac:dyDescent="0.25">
      <c r="A11" s="208"/>
      <c r="B11" s="42" t="s">
        <v>14</v>
      </c>
      <c r="C11" s="7"/>
      <c r="D11" s="7"/>
      <c r="E11" s="7"/>
    </row>
    <row r="12" spans="1:11" ht="81" customHeight="1" x14ac:dyDescent="0.25">
      <c r="A12" s="206">
        <v>2</v>
      </c>
      <c r="B12" s="43" t="s">
        <v>386</v>
      </c>
      <c r="C12" s="131">
        <f>C14</f>
        <v>0</v>
      </c>
      <c r="D12" s="131">
        <f>D13</f>
        <v>0.5</v>
      </c>
      <c r="E12" s="131">
        <f>D12</f>
        <v>0.5</v>
      </c>
    </row>
    <row r="13" spans="1:11" ht="47.25" x14ac:dyDescent="0.25">
      <c r="A13" s="207"/>
      <c r="B13" s="29" t="s">
        <v>15</v>
      </c>
      <c r="C13" s="9">
        <v>0.5</v>
      </c>
      <c r="D13" s="9">
        <v>0.5</v>
      </c>
      <c r="E13" s="7"/>
    </row>
    <row r="14" spans="1:11" ht="31.5" x14ac:dyDescent="0.25">
      <c r="A14" s="208"/>
      <c r="B14" s="29" t="s">
        <v>16</v>
      </c>
      <c r="C14" s="9">
        <v>0</v>
      </c>
      <c r="D14" s="9"/>
      <c r="E14" s="7"/>
    </row>
    <row r="15" spans="1:11" ht="116.25" customHeight="1" x14ac:dyDescent="0.25">
      <c r="A15" s="39">
        <v>3</v>
      </c>
      <c r="B15" s="25" t="s">
        <v>243</v>
      </c>
      <c r="C15" s="9">
        <v>1</v>
      </c>
      <c r="D15" s="9">
        <v>1</v>
      </c>
      <c r="E15" s="7"/>
    </row>
    <row r="16" spans="1:11" s="8" customFormat="1" ht="96" customHeight="1" x14ac:dyDescent="0.25">
      <c r="A16" s="206">
        <v>4</v>
      </c>
      <c r="B16" s="25" t="s">
        <v>17</v>
      </c>
      <c r="C16" s="7">
        <f>C17</f>
        <v>0.5</v>
      </c>
      <c r="D16" s="7">
        <f>D17+D18</f>
        <v>0.5</v>
      </c>
      <c r="E16" s="7">
        <f>E17+E18</f>
        <v>0</v>
      </c>
    </row>
    <row r="17" spans="1:5" s="8" customFormat="1" x14ac:dyDescent="0.25">
      <c r="A17" s="207"/>
      <c r="B17" s="25" t="s">
        <v>18</v>
      </c>
      <c r="C17" s="9">
        <v>0.5</v>
      </c>
      <c r="D17" s="9">
        <v>0.5</v>
      </c>
      <c r="E17" s="7"/>
    </row>
    <row r="18" spans="1:5" s="8" customFormat="1" ht="35.25" customHeight="1" x14ac:dyDescent="0.25">
      <c r="A18" s="208"/>
      <c r="B18" s="25" t="s">
        <v>19</v>
      </c>
      <c r="C18" s="9">
        <v>0</v>
      </c>
      <c r="D18" s="9"/>
      <c r="E18" s="7"/>
    </row>
    <row r="19" spans="1:5" ht="62.25" customHeight="1" x14ac:dyDescent="0.25">
      <c r="A19" s="215">
        <v>5</v>
      </c>
      <c r="B19" s="26" t="s">
        <v>244</v>
      </c>
      <c r="C19" s="7">
        <f>C20</f>
        <v>0.5</v>
      </c>
      <c r="D19" s="7">
        <f>D20+D21</f>
        <v>0.5</v>
      </c>
      <c r="E19" s="7">
        <f>E20+E21</f>
        <v>0</v>
      </c>
    </row>
    <row r="20" spans="1:5" ht="31.5" x14ac:dyDescent="0.25">
      <c r="A20" s="215"/>
      <c r="B20" s="29" t="s">
        <v>20</v>
      </c>
      <c r="C20" s="9">
        <v>0.5</v>
      </c>
      <c r="D20" s="9">
        <v>0.5</v>
      </c>
      <c r="E20" s="9"/>
    </row>
    <row r="21" spans="1:5" x14ac:dyDescent="0.25">
      <c r="A21" s="215"/>
      <c r="B21" s="27" t="s">
        <v>21</v>
      </c>
      <c r="C21" s="9">
        <v>0</v>
      </c>
      <c r="D21" s="9"/>
      <c r="E21" s="7"/>
    </row>
    <row r="22" spans="1:5" s="8" customFormat="1" ht="91.5" customHeight="1" x14ac:dyDescent="0.25">
      <c r="A22" s="215">
        <v>6</v>
      </c>
      <c r="B22" s="26" t="s">
        <v>22</v>
      </c>
      <c r="C22" s="7">
        <f>C23</f>
        <v>1</v>
      </c>
      <c r="D22" s="7">
        <f>D23+D24+D25</f>
        <v>1</v>
      </c>
      <c r="E22" s="7">
        <f>E23+E24+E25</f>
        <v>0</v>
      </c>
    </row>
    <row r="23" spans="1:5" s="8" customFormat="1" x14ac:dyDescent="0.25">
      <c r="A23" s="215"/>
      <c r="B23" s="27" t="s">
        <v>23</v>
      </c>
      <c r="C23" s="9">
        <f>1</f>
        <v>1</v>
      </c>
      <c r="D23" s="9">
        <v>1</v>
      </c>
      <c r="E23" s="7"/>
    </row>
    <row r="24" spans="1:5" s="8" customFormat="1" x14ac:dyDescent="0.25">
      <c r="A24" s="215"/>
      <c r="B24" s="27" t="s">
        <v>24</v>
      </c>
      <c r="C24" s="9">
        <v>0.5</v>
      </c>
      <c r="D24" s="9"/>
      <c r="E24" s="7"/>
    </row>
    <row r="25" spans="1:5" s="8" customFormat="1" x14ac:dyDescent="0.25">
      <c r="A25" s="215"/>
      <c r="B25" s="27" t="s">
        <v>25</v>
      </c>
      <c r="C25" s="9">
        <v>0</v>
      </c>
      <c r="D25" s="9"/>
      <c r="E25" s="7"/>
    </row>
    <row r="26" spans="1:5" ht="47.25" x14ac:dyDescent="0.25">
      <c r="A26" s="215">
        <v>7</v>
      </c>
      <c r="B26" s="26" t="s">
        <v>245</v>
      </c>
      <c r="C26" s="7">
        <v>0.5</v>
      </c>
      <c r="D26" s="7">
        <f>D27+D28</f>
        <v>0.5</v>
      </c>
      <c r="E26" s="7">
        <f>E27+E28</f>
        <v>0</v>
      </c>
    </row>
    <row r="27" spans="1:5" x14ac:dyDescent="0.25">
      <c r="A27" s="215"/>
      <c r="B27" s="29" t="s">
        <v>26</v>
      </c>
      <c r="C27" s="9">
        <v>0.5</v>
      </c>
      <c r="D27" s="9">
        <v>0.5</v>
      </c>
      <c r="E27" s="7"/>
    </row>
    <row r="28" spans="1:5" x14ac:dyDescent="0.25">
      <c r="A28" s="215"/>
      <c r="B28" s="44" t="s">
        <v>27</v>
      </c>
      <c r="C28" s="9">
        <v>0</v>
      </c>
      <c r="D28" s="9"/>
      <c r="E28" s="7"/>
    </row>
    <row r="29" spans="1:5" ht="47.25" x14ac:dyDescent="0.25">
      <c r="A29" s="215">
        <v>8</v>
      </c>
      <c r="B29" s="26" t="s">
        <v>28</v>
      </c>
      <c r="C29" s="7">
        <f>C30</f>
        <v>0.5</v>
      </c>
      <c r="D29" s="7">
        <f>D30</f>
        <v>0.5</v>
      </c>
      <c r="E29" s="7">
        <f>D29</f>
        <v>0.5</v>
      </c>
    </row>
    <row r="30" spans="1:5" ht="31.5" x14ac:dyDescent="0.25">
      <c r="A30" s="215"/>
      <c r="B30" s="28" t="s">
        <v>29</v>
      </c>
      <c r="C30" s="9">
        <v>0.5</v>
      </c>
      <c r="D30" s="9">
        <v>0.5</v>
      </c>
      <c r="E30" s="7"/>
    </row>
    <row r="31" spans="1:5" ht="24.75" customHeight="1" x14ac:dyDescent="0.25">
      <c r="A31" s="215"/>
      <c r="B31" s="29" t="s">
        <v>30</v>
      </c>
      <c r="C31" s="9">
        <v>0</v>
      </c>
      <c r="D31" s="9"/>
      <c r="E31" s="7"/>
    </row>
    <row r="32" spans="1:5" x14ac:dyDescent="0.25">
      <c r="A32" s="134" t="s">
        <v>31</v>
      </c>
      <c r="B32" s="137" t="s">
        <v>32</v>
      </c>
      <c r="C32" s="136">
        <f>C33+C98+C140</f>
        <v>26</v>
      </c>
      <c r="D32" s="136">
        <f>D33+D98+D140</f>
        <v>25.75</v>
      </c>
      <c r="E32" s="136">
        <f>E33+E98+E140</f>
        <v>1</v>
      </c>
    </row>
    <row r="33" spans="1:5" x14ac:dyDescent="0.25">
      <c r="A33" s="46" t="s">
        <v>33</v>
      </c>
      <c r="B33" s="45" t="s">
        <v>34</v>
      </c>
      <c r="C33" s="7">
        <f>C34+C39+C43+C48+C49+C52+C55+C60+C61+C62+C63+C64+C65+C68+C69+C70+C71+C73+C80+C89</f>
        <v>15</v>
      </c>
      <c r="D33" s="7">
        <f t="shared" ref="D33:E33" si="0">D34+D39+D43+D48+D49+D52+D55+D60+D61+D62+D63+D64+D65+D68+D69+D70+D71+D73+D80+D89</f>
        <v>14.75</v>
      </c>
      <c r="E33" s="7">
        <f t="shared" si="0"/>
        <v>1</v>
      </c>
    </row>
    <row r="34" spans="1:5" s="8" customFormat="1" ht="47.25" x14ac:dyDescent="0.25">
      <c r="A34" s="215">
        <v>9</v>
      </c>
      <c r="B34" s="26" t="s">
        <v>35</v>
      </c>
      <c r="C34" s="7">
        <f>C35</f>
        <v>1</v>
      </c>
      <c r="D34" s="7">
        <f>D35+D36+D37</f>
        <v>1</v>
      </c>
      <c r="E34" s="7">
        <f>E35+E36+E37</f>
        <v>0</v>
      </c>
    </row>
    <row r="35" spans="1:5" s="8" customFormat="1" ht="20.25" customHeight="1" x14ac:dyDescent="0.25">
      <c r="A35" s="215"/>
      <c r="B35" s="25" t="s">
        <v>36</v>
      </c>
      <c r="C35" s="9">
        <v>1</v>
      </c>
      <c r="D35" s="9">
        <v>1</v>
      </c>
      <c r="E35" s="7"/>
    </row>
    <row r="36" spans="1:5" s="8" customFormat="1" ht="20.25" customHeight="1" x14ac:dyDescent="0.25">
      <c r="A36" s="215"/>
      <c r="B36" s="25" t="s">
        <v>37</v>
      </c>
      <c r="C36" s="9">
        <v>0.5</v>
      </c>
      <c r="D36" s="9"/>
      <c r="E36" s="7"/>
    </row>
    <row r="37" spans="1:5" s="8" customFormat="1" ht="20.25" customHeight="1" x14ac:dyDescent="0.25">
      <c r="A37" s="215"/>
      <c r="B37" s="25" t="s">
        <v>38</v>
      </c>
      <c r="C37" s="9">
        <v>0</v>
      </c>
      <c r="D37" s="9"/>
      <c r="E37" s="7"/>
    </row>
    <row r="38" spans="1:5" s="8" customFormat="1" ht="31.5" x14ac:dyDescent="0.25">
      <c r="A38" s="215"/>
      <c r="B38" s="30" t="s">
        <v>39</v>
      </c>
      <c r="C38" s="7"/>
      <c r="D38" s="7"/>
      <c r="E38" s="7"/>
    </row>
    <row r="39" spans="1:5" ht="98.25" customHeight="1" x14ac:dyDescent="0.25">
      <c r="A39" s="215">
        <v>10</v>
      </c>
      <c r="B39" s="26" t="s">
        <v>246</v>
      </c>
      <c r="C39" s="7">
        <f>C40</f>
        <v>1</v>
      </c>
      <c r="D39" s="7">
        <f>D40+D41+D42</f>
        <v>1</v>
      </c>
      <c r="E39" s="7">
        <f>D39</f>
        <v>1</v>
      </c>
    </row>
    <row r="40" spans="1:5" ht="39.75" customHeight="1" x14ac:dyDescent="0.25">
      <c r="A40" s="215"/>
      <c r="B40" s="25" t="s">
        <v>40</v>
      </c>
      <c r="C40" s="9">
        <v>1</v>
      </c>
      <c r="D40" s="9">
        <v>1</v>
      </c>
      <c r="E40" s="7"/>
    </row>
    <row r="41" spans="1:5" ht="19.5" customHeight="1" x14ac:dyDescent="0.25">
      <c r="A41" s="215"/>
      <c r="B41" s="25" t="s">
        <v>41</v>
      </c>
      <c r="C41" s="9">
        <v>0.5</v>
      </c>
      <c r="D41" s="9"/>
      <c r="E41" s="7"/>
    </row>
    <row r="42" spans="1:5" ht="28.5" customHeight="1" x14ac:dyDescent="0.25">
      <c r="A42" s="215"/>
      <c r="B42" s="25" t="s">
        <v>42</v>
      </c>
      <c r="C42" s="9">
        <v>0</v>
      </c>
      <c r="D42" s="9"/>
      <c r="E42" s="7"/>
    </row>
    <row r="43" spans="1:5" ht="44.25" customHeight="1" x14ac:dyDescent="0.25">
      <c r="A43" s="206">
        <v>11</v>
      </c>
      <c r="B43" s="47" t="s">
        <v>43</v>
      </c>
      <c r="C43" s="7">
        <v>1</v>
      </c>
      <c r="D43" s="7">
        <f>D44+D45</f>
        <v>1</v>
      </c>
      <c r="E43" s="7">
        <f>E44+E45</f>
        <v>0</v>
      </c>
    </row>
    <row r="44" spans="1:5" ht="96.75" customHeight="1" x14ac:dyDescent="0.25">
      <c r="A44" s="207"/>
      <c r="B44" s="47" t="s">
        <v>247</v>
      </c>
      <c r="C44" s="9">
        <v>0.5</v>
      </c>
      <c r="D44" s="9">
        <v>0.5</v>
      </c>
      <c r="E44" s="7"/>
    </row>
    <row r="45" spans="1:5" ht="154.5" customHeight="1" x14ac:dyDescent="0.25">
      <c r="A45" s="207"/>
      <c r="B45" s="47" t="s">
        <v>248</v>
      </c>
      <c r="C45" s="9">
        <v>0.5</v>
      </c>
      <c r="D45" s="9">
        <v>0.5</v>
      </c>
      <c r="E45" s="7"/>
    </row>
    <row r="46" spans="1:5" x14ac:dyDescent="0.25">
      <c r="A46" s="207"/>
      <c r="B46" s="47" t="s">
        <v>44</v>
      </c>
      <c r="C46" s="9">
        <v>0.5</v>
      </c>
      <c r="D46" s="9"/>
      <c r="E46" s="7"/>
    </row>
    <row r="47" spans="1:5" x14ac:dyDescent="0.25">
      <c r="A47" s="208"/>
      <c r="B47" s="47" t="s">
        <v>45</v>
      </c>
      <c r="C47" s="9">
        <v>0</v>
      </c>
      <c r="D47" s="9"/>
      <c r="E47" s="7"/>
    </row>
    <row r="48" spans="1:5" ht="138" customHeight="1" x14ac:dyDescent="0.25">
      <c r="A48" s="39">
        <v>12</v>
      </c>
      <c r="B48" s="47" t="s">
        <v>249</v>
      </c>
      <c r="C48" s="7">
        <v>0.5</v>
      </c>
      <c r="D48" s="7">
        <v>0.5</v>
      </c>
      <c r="E48" s="7"/>
    </row>
    <row r="49" spans="1:5" ht="149.25" customHeight="1" x14ac:dyDescent="0.25">
      <c r="A49" s="206">
        <v>13</v>
      </c>
      <c r="B49" s="47" t="s">
        <v>250</v>
      </c>
      <c r="C49" s="7">
        <v>0.5</v>
      </c>
      <c r="D49" s="7">
        <v>0.5</v>
      </c>
      <c r="E49" s="7"/>
    </row>
    <row r="50" spans="1:5" x14ac:dyDescent="0.25">
      <c r="A50" s="207"/>
      <c r="B50" s="48" t="s">
        <v>46</v>
      </c>
      <c r="C50" s="9">
        <v>0.5</v>
      </c>
      <c r="D50" s="9">
        <v>0.5</v>
      </c>
      <c r="E50" s="7"/>
    </row>
    <row r="51" spans="1:5" x14ac:dyDescent="0.25">
      <c r="A51" s="208"/>
      <c r="B51" s="48" t="s">
        <v>47</v>
      </c>
      <c r="C51" s="9">
        <v>0</v>
      </c>
      <c r="D51" s="9">
        <v>0</v>
      </c>
      <c r="E51" s="7"/>
    </row>
    <row r="52" spans="1:5" ht="43.5" customHeight="1" x14ac:dyDescent="0.25">
      <c r="A52" s="206">
        <v>14</v>
      </c>
      <c r="B52" s="47" t="s">
        <v>48</v>
      </c>
      <c r="C52" s="7">
        <f>C53+C54</f>
        <v>1</v>
      </c>
      <c r="D52" s="7">
        <f>D53+D54</f>
        <v>1</v>
      </c>
      <c r="E52" s="7">
        <f>E53+E54</f>
        <v>0</v>
      </c>
    </row>
    <row r="53" spans="1:5" ht="113.25" customHeight="1" x14ac:dyDescent="0.25">
      <c r="A53" s="207"/>
      <c r="B53" s="48" t="s">
        <v>251</v>
      </c>
      <c r="C53" s="9">
        <v>0.5</v>
      </c>
      <c r="D53" s="9">
        <v>0.5</v>
      </c>
      <c r="E53" s="7"/>
    </row>
    <row r="54" spans="1:5" ht="63" x14ac:dyDescent="0.25">
      <c r="A54" s="208"/>
      <c r="B54" s="48" t="s">
        <v>252</v>
      </c>
      <c r="C54" s="9">
        <v>0.5</v>
      </c>
      <c r="D54" s="9">
        <v>0.5</v>
      </c>
      <c r="E54" s="7"/>
    </row>
    <row r="55" spans="1:5" ht="77.25" customHeight="1" x14ac:dyDescent="0.25">
      <c r="A55" s="206">
        <v>15</v>
      </c>
      <c r="B55" s="48" t="s">
        <v>253</v>
      </c>
      <c r="C55" s="7">
        <f>C56</f>
        <v>1</v>
      </c>
      <c r="D55" s="7">
        <f>D56+D57+D58</f>
        <v>0.75</v>
      </c>
      <c r="E55" s="7">
        <f>E56+E57+E58</f>
        <v>0</v>
      </c>
    </row>
    <row r="56" spans="1:5" ht="27" customHeight="1" x14ac:dyDescent="0.25">
      <c r="A56" s="207"/>
      <c r="B56" s="47" t="s">
        <v>49</v>
      </c>
      <c r="C56" s="9">
        <v>1</v>
      </c>
      <c r="D56" s="9"/>
      <c r="E56" s="9"/>
    </row>
    <row r="57" spans="1:5" ht="23.25" customHeight="1" x14ac:dyDescent="0.25">
      <c r="A57" s="207"/>
      <c r="B57" s="47" t="s">
        <v>50</v>
      </c>
      <c r="C57" s="9">
        <v>0.75</v>
      </c>
      <c r="D57" s="9">
        <v>0.75</v>
      </c>
      <c r="E57" s="9"/>
    </row>
    <row r="58" spans="1:5" ht="30.75" customHeight="1" x14ac:dyDescent="0.25">
      <c r="A58" s="207"/>
      <c r="B58" s="47" t="s">
        <v>51</v>
      </c>
      <c r="C58" s="9">
        <v>0.5</v>
      </c>
      <c r="D58" s="9"/>
      <c r="E58" s="9"/>
    </row>
    <row r="59" spans="1:5" ht="26.25" customHeight="1" x14ac:dyDescent="0.25">
      <c r="A59" s="208"/>
      <c r="B59" s="47" t="s">
        <v>52</v>
      </c>
      <c r="C59" s="9">
        <v>0</v>
      </c>
      <c r="D59" s="9"/>
      <c r="E59" s="9"/>
    </row>
    <row r="60" spans="1:5" ht="101.25" customHeight="1" x14ac:dyDescent="0.25">
      <c r="A60" s="49">
        <v>16</v>
      </c>
      <c r="B60" s="48" t="s">
        <v>254</v>
      </c>
      <c r="C60" s="7">
        <v>1</v>
      </c>
      <c r="D60" s="7">
        <v>1</v>
      </c>
      <c r="E60" s="7"/>
    </row>
    <row r="61" spans="1:5" ht="49.5" customHeight="1" x14ac:dyDescent="0.25">
      <c r="A61" s="49">
        <v>17</v>
      </c>
      <c r="B61" s="48" t="s">
        <v>255</v>
      </c>
      <c r="C61" s="7">
        <v>0.5</v>
      </c>
      <c r="D61" s="7">
        <v>0.5</v>
      </c>
      <c r="E61" s="7"/>
    </row>
    <row r="62" spans="1:5" ht="93.75" customHeight="1" x14ac:dyDescent="0.25">
      <c r="A62" s="49">
        <v>18</v>
      </c>
      <c r="B62" s="48" t="s">
        <v>256</v>
      </c>
      <c r="C62" s="7">
        <v>0.5</v>
      </c>
      <c r="D62" s="7">
        <v>0.5</v>
      </c>
      <c r="E62" s="7"/>
    </row>
    <row r="63" spans="1:5" ht="78.75" customHeight="1" x14ac:dyDescent="0.25">
      <c r="A63" s="50">
        <v>19</v>
      </c>
      <c r="B63" s="48" t="s">
        <v>257</v>
      </c>
      <c r="C63" s="7">
        <v>0.5</v>
      </c>
      <c r="D63" s="7">
        <v>0.5</v>
      </c>
      <c r="E63" s="7"/>
    </row>
    <row r="64" spans="1:5" ht="46.5" customHeight="1" x14ac:dyDescent="0.25">
      <c r="A64" s="50">
        <v>20</v>
      </c>
      <c r="B64" s="48" t="s">
        <v>258</v>
      </c>
      <c r="C64" s="7">
        <v>0.5</v>
      </c>
      <c r="D64" s="7">
        <v>0.5</v>
      </c>
      <c r="E64" s="7"/>
    </row>
    <row r="65" spans="1:11" s="10" customFormat="1" ht="109.5" customHeight="1" x14ac:dyDescent="0.25">
      <c r="A65" s="206">
        <v>21</v>
      </c>
      <c r="B65" s="48" t="s">
        <v>259</v>
      </c>
      <c r="C65" s="7">
        <f>C66</f>
        <v>1</v>
      </c>
      <c r="D65" s="7">
        <f>D66</f>
        <v>1</v>
      </c>
      <c r="E65" s="7">
        <f>E66</f>
        <v>0</v>
      </c>
      <c r="F65" s="244"/>
      <c r="G65" s="245"/>
      <c r="H65" s="245"/>
      <c r="I65" s="245"/>
      <c r="J65" s="245"/>
      <c r="K65" s="245"/>
    </row>
    <row r="66" spans="1:11" x14ac:dyDescent="0.25">
      <c r="A66" s="207"/>
      <c r="B66" s="47" t="s">
        <v>53</v>
      </c>
      <c r="C66" s="9">
        <v>1</v>
      </c>
      <c r="D66" s="9">
        <v>1</v>
      </c>
      <c r="E66" s="7"/>
    </row>
    <row r="67" spans="1:11" x14ac:dyDescent="0.25">
      <c r="A67" s="208"/>
      <c r="B67" s="34" t="s">
        <v>54</v>
      </c>
      <c r="C67" s="9">
        <v>0</v>
      </c>
      <c r="D67" s="9"/>
      <c r="E67" s="7"/>
    </row>
    <row r="68" spans="1:11" ht="91.5" customHeight="1" x14ac:dyDescent="0.25">
      <c r="A68" s="39">
        <v>22</v>
      </c>
      <c r="B68" s="30" t="s">
        <v>260</v>
      </c>
      <c r="C68" s="7">
        <v>0.5</v>
      </c>
      <c r="D68" s="7">
        <v>0.5</v>
      </c>
      <c r="E68" s="7"/>
    </row>
    <row r="69" spans="1:11" ht="97.5" customHeight="1" x14ac:dyDescent="0.25">
      <c r="A69" s="39">
        <v>23</v>
      </c>
      <c r="B69" s="25" t="s">
        <v>261</v>
      </c>
      <c r="C69" s="7">
        <v>0.5</v>
      </c>
      <c r="D69" s="7">
        <v>0.5</v>
      </c>
      <c r="E69" s="7"/>
    </row>
    <row r="70" spans="1:11" ht="98.25" customHeight="1" x14ac:dyDescent="0.25">
      <c r="A70" s="39">
        <v>24</v>
      </c>
      <c r="B70" s="25" t="s">
        <v>262</v>
      </c>
      <c r="C70" s="7">
        <v>0.5</v>
      </c>
      <c r="D70" s="7">
        <v>0.5</v>
      </c>
      <c r="E70" s="7"/>
    </row>
    <row r="71" spans="1:11" ht="135" customHeight="1" x14ac:dyDescent="0.25">
      <c r="A71" s="39">
        <v>25</v>
      </c>
      <c r="B71" s="30" t="s">
        <v>263</v>
      </c>
      <c r="C71" s="7">
        <v>0.5</v>
      </c>
      <c r="D71" s="7">
        <v>0.5</v>
      </c>
      <c r="E71" s="7"/>
    </row>
    <row r="72" spans="1:11" ht="48.75" customHeight="1" x14ac:dyDescent="0.25">
      <c r="A72" s="206">
        <v>26</v>
      </c>
      <c r="B72" s="26" t="s">
        <v>55</v>
      </c>
      <c r="C72" s="7">
        <f>C73</f>
        <v>1</v>
      </c>
      <c r="D72" s="7">
        <f>D73</f>
        <v>1</v>
      </c>
      <c r="E72" s="7">
        <f>E73</f>
        <v>0</v>
      </c>
    </row>
    <row r="73" spans="1:11" x14ac:dyDescent="0.25">
      <c r="A73" s="207"/>
      <c r="B73" s="25" t="s">
        <v>56</v>
      </c>
      <c r="C73" s="220">
        <v>1</v>
      </c>
      <c r="D73" s="220">
        <v>1</v>
      </c>
      <c r="E73" s="220"/>
    </row>
    <row r="74" spans="1:11" x14ac:dyDescent="0.25">
      <c r="A74" s="207"/>
      <c r="B74" s="25" t="s">
        <v>57</v>
      </c>
      <c r="C74" s="240"/>
      <c r="D74" s="240"/>
      <c r="E74" s="240"/>
    </row>
    <row r="75" spans="1:11" ht="47.25" x14ac:dyDescent="0.25">
      <c r="A75" s="207"/>
      <c r="B75" s="25" t="s">
        <v>264</v>
      </c>
      <c r="C75" s="240"/>
      <c r="D75" s="240"/>
      <c r="E75" s="240"/>
    </row>
    <row r="76" spans="1:11" ht="65.25" customHeight="1" x14ac:dyDescent="0.25">
      <c r="A76" s="207"/>
      <c r="B76" s="51" t="s">
        <v>265</v>
      </c>
      <c r="C76" s="240"/>
      <c r="D76" s="240"/>
      <c r="E76" s="240"/>
    </row>
    <row r="77" spans="1:11" x14ac:dyDescent="0.25">
      <c r="A77" s="207"/>
      <c r="B77" s="25" t="s">
        <v>58</v>
      </c>
      <c r="C77" s="240"/>
      <c r="D77" s="240"/>
      <c r="E77" s="240"/>
    </row>
    <row r="78" spans="1:11" x14ac:dyDescent="0.25">
      <c r="A78" s="207"/>
      <c r="B78" s="25" t="s">
        <v>59</v>
      </c>
      <c r="C78" s="221"/>
      <c r="D78" s="221"/>
      <c r="E78" s="221"/>
    </row>
    <row r="79" spans="1:11" ht="15.75" customHeight="1" x14ac:dyDescent="0.25">
      <c r="A79" s="208"/>
      <c r="B79" s="25" t="s">
        <v>60</v>
      </c>
      <c r="C79" s="7">
        <v>0</v>
      </c>
      <c r="D79" s="7"/>
      <c r="E79" s="7"/>
    </row>
    <row r="80" spans="1:11" ht="31.5" x14ac:dyDescent="0.25">
      <c r="A80" s="206">
        <v>27</v>
      </c>
      <c r="B80" s="26" t="s">
        <v>61</v>
      </c>
      <c r="C80" s="7">
        <f>C81</f>
        <v>1</v>
      </c>
      <c r="D80" s="7">
        <f>D81</f>
        <v>1</v>
      </c>
      <c r="E80" s="7">
        <f>E81</f>
        <v>0</v>
      </c>
    </row>
    <row r="81" spans="1:5" x14ac:dyDescent="0.25">
      <c r="A81" s="207"/>
      <c r="B81" s="25" t="s">
        <v>62</v>
      </c>
      <c r="C81" s="220">
        <v>1</v>
      </c>
      <c r="D81" s="220">
        <v>1</v>
      </c>
      <c r="E81" s="220"/>
    </row>
    <row r="82" spans="1:5" x14ac:dyDescent="0.25">
      <c r="A82" s="207"/>
      <c r="B82" s="25" t="s">
        <v>63</v>
      </c>
      <c r="C82" s="240"/>
      <c r="D82" s="240"/>
      <c r="E82" s="240"/>
    </row>
    <row r="83" spans="1:5" ht="31.5" x14ac:dyDescent="0.25">
      <c r="A83" s="207"/>
      <c r="B83" s="25" t="s">
        <v>64</v>
      </c>
      <c r="C83" s="240"/>
      <c r="D83" s="240"/>
      <c r="E83" s="240"/>
    </row>
    <row r="84" spans="1:5" ht="31.5" x14ac:dyDescent="0.25">
      <c r="A84" s="207"/>
      <c r="B84" s="25" t="s">
        <v>65</v>
      </c>
      <c r="C84" s="240"/>
      <c r="D84" s="240"/>
      <c r="E84" s="240"/>
    </row>
    <row r="85" spans="1:5" ht="31.5" x14ac:dyDescent="0.25">
      <c r="A85" s="207"/>
      <c r="B85" s="25" t="s">
        <v>66</v>
      </c>
      <c r="C85" s="240"/>
      <c r="D85" s="240"/>
      <c r="E85" s="240"/>
    </row>
    <row r="86" spans="1:5" x14ac:dyDescent="0.25">
      <c r="A86" s="207"/>
      <c r="B86" s="25" t="s">
        <v>67</v>
      </c>
      <c r="C86" s="221"/>
      <c r="D86" s="221"/>
      <c r="E86" s="221"/>
    </row>
    <row r="87" spans="1:5" x14ac:dyDescent="0.25">
      <c r="A87" s="207"/>
      <c r="B87" s="25" t="s">
        <v>68</v>
      </c>
      <c r="C87" s="7">
        <v>0.5</v>
      </c>
      <c r="D87" s="7"/>
      <c r="E87" s="7"/>
    </row>
    <row r="88" spans="1:5" x14ac:dyDescent="0.25">
      <c r="A88" s="208"/>
      <c r="B88" s="30" t="s">
        <v>69</v>
      </c>
      <c r="C88" s="7"/>
      <c r="D88" s="7"/>
      <c r="E88" s="7"/>
    </row>
    <row r="89" spans="1:5" ht="38.25" customHeight="1" x14ac:dyDescent="0.25">
      <c r="A89" s="206">
        <v>28</v>
      </c>
      <c r="B89" s="26" t="s">
        <v>70</v>
      </c>
      <c r="C89" s="7">
        <f>C90</f>
        <v>1</v>
      </c>
      <c r="D89" s="7">
        <f>D90</f>
        <v>1</v>
      </c>
      <c r="E89" s="7">
        <f>E90</f>
        <v>0</v>
      </c>
    </row>
    <row r="90" spans="1:5" ht="25.5" customHeight="1" x14ac:dyDescent="0.25">
      <c r="A90" s="207"/>
      <c r="B90" s="44" t="s">
        <v>71</v>
      </c>
      <c r="C90" s="220">
        <v>1</v>
      </c>
      <c r="D90" s="220">
        <v>1</v>
      </c>
      <c r="E90" s="220"/>
    </row>
    <row r="91" spans="1:5" ht="31.5" x14ac:dyDescent="0.25">
      <c r="A91" s="207"/>
      <c r="B91" s="44" t="s">
        <v>72</v>
      </c>
      <c r="C91" s="240"/>
      <c r="D91" s="240"/>
      <c r="E91" s="240"/>
    </row>
    <row r="92" spans="1:5" ht="24.75" customHeight="1" x14ac:dyDescent="0.25">
      <c r="A92" s="207"/>
      <c r="B92" s="44" t="s">
        <v>73</v>
      </c>
      <c r="C92" s="240"/>
      <c r="D92" s="240"/>
      <c r="E92" s="240"/>
    </row>
    <row r="93" spans="1:5" ht="31.5" x14ac:dyDescent="0.25">
      <c r="A93" s="207"/>
      <c r="B93" s="44" t="s">
        <v>74</v>
      </c>
      <c r="C93" s="240"/>
      <c r="D93" s="240"/>
      <c r="E93" s="240"/>
    </row>
    <row r="94" spans="1:5" x14ac:dyDescent="0.25">
      <c r="A94" s="207"/>
      <c r="B94" s="44" t="s">
        <v>75</v>
      </c>
      <c r="C94" s="240"/>
      <c r="D94" s="240"/>
      <c r="E94" s="240"/>
    </row>
    <row r="95" spans="1:5" ht="20.25" customHeight="1" x14ac:dyDescent="0.25">
      <c r="A95" s="207"/>
      <c r="B95" s="44" t="s">
        <v>76</v>
      </c>
      <c r="C95" s="240"/>
      <c r="D95" s="240"/>
      <c r="E95" s="240"/>
    </row>
    <row r="96" spans="1:5" x14ac:dyDescent="0.25">
      <c r="A96" s="207"/>
      <c r="B96" s="25" t="s">
        <v>67</v>
      </c>
      <c r="C96" s="221"/>
      <c r="D96" s="221"/>
      <c r="E96" s="221"/>
    </row>
    <row r="97" spans="1:15" x14ac:dyDescent="0.25">
      <c r="A97" s="208"/>
      <c r="B97" s="25" t="s">
        <v>77</v>
      </c>
      <c r="C97" s="7">
        <v>0</v>
      </c>
      <c r="D97" s="7"/>
      <c r="E97" s="7"/>
    </row>
    <row r="98" spans="1:15" ht="22.5" customHeight="1" x14ac:dyDescent="0.25">
      <c r="A98" s="39" t="s">
        <v>78</v>
      </c>
      <c r="B98" s="26" t="s">
        <v>79</v>
      </c>
      <c r="C98" s="7">
        <f>C99+C104+C108+C112+C117+C121+C126+C131+C135</f>
        <v>5</v>
      </c>
      <c r="D98" s="7">
        <f t="shared" ref="D98:E98" si="1">D99+D104+D108+D112+D117+D121+D126+D131+D135</f>
        <v>5</v>
      </c>
      <c r="E98" s="7">
        <f t="shared" si="1"/>
        <v>0</v>
      </c>
      <c r="F98" s="241"/>
      <c r="G98" s="239"/>
      <c r="H98" s="239"/>
      <c r="I98" s="239"/>
      <c r="J98" s="239"/>
      <c r="K98" s="239"/>
      <c r="L98" s="239"/>
      <c r="M98" s="239"/>
      <c r="N98" s="239"/>
      <c r="O98" s="239"/>
    </row>
    <row r="99" spans="1:15" ht="52.5" customHeight="1" x14ac:dyDescent="0.25">
      <c r="A99" s="215">
        <v>29</v>
      </c>
      <c r="B99" s="26" t="s">
        <v>80</v>
      </c>
      <c r="C99" s="7">
        <f>C100</f>
        <v>1</v>
      </c>
      <c r="D99" s="7">
        <f>D100</f>
        <v>1</v>
      </c>
      <c r="E99" s="7">
        <f>E100</f>
        <v>0</v>
      </c>
    </row>
    <row r="100" spans="1:15" x14ac:dyDescent="0.25">
      <c r="A100" s="215"/>
      <c r="B100" s="44" t="s">
        <v>81</v>
      </c>
      <c r="C100" s="9">
        <v>1</v>
      </c>
      <c r="D100" s="9">
        <v>1</v>
      </c>
      <c r="E100" s="7"/>
    </row>
    <row r="101" spans="1:15" ht="31.5" x14ac:dyDescent="0.25">
      <c r="A101" s="215"/>
      <c r="B101" s="44" t="s">
        <v>82</v>
      </c>
      <c r="C101" s="9">
        <v>0.5</v>
      </c>
      <c r="D101" s="9"/>
      <c r="E101" s="7"/>
    </row>
    <row r="102" spans="1:15" x14ac:dyDescent="0.25">
      <c r="A102" s="215"/>
      <c r="B102" s="44" t="s">
        <v>83</v>
      </c>
      <c r="C102" s="9">
        <v>0</v>
      </c>
      <c r="D102" s="9"/>
      <c r="E102" s="7"/>
    </row>
    <row r="103" spans="1:15" ht="34.5" customHeight="1" x14ac:dyDescent="0.25">
      <c r="A103" s="215"/>
      <c r="B103" s="30" t="s">
        <v>84</v>
      </c>
      <c r="C103" s="7"/>
      <c r="D103" s="7"/>
      <c r="E103" s="7"/>
    </row>
    <row r="104" spans="1:15" ht="35.25" customHeight="1" x14ac:dyDescent="0.25">
      <c r="A104" s="206">
        <v>30</v>
      </c>
      <c r="B104" s="26" t="s">
        <v>85</v>
      </c>
      <c r="C104" s="7">
        <f>C105</f>
        <v>0.5</v>
      </c>
      <c r="D104" s="7">
        <f>D105</f>
        <v>0.5</v>
      </c>
      <c r="E104" s="7">
        <f>E105</f>
        <v>0</v>
      </c>
    </row>
    <row r="105" spans="1:15" ht="17.25" customHeight="1" x14ac:dyDescent="0.25">
      <c r="A105" s="207"/>
      <c r="B105" s="25" t="s">
        <v>86</v>
      </c>
      <c r="C105" s="9">
        <v>0.5</v>
      </c>
      <c r="D105" s="9">
        <v>0.5</v>
      </c>
      <c r="E105" s="7"/>
    </row>
    <row r="106" spans="1:15" ht="24.75" customHeight="1" x14ac:dyDescent="0.25">
      <c r="A106" s="207"/>
      <c r="B106" s="29" t="s">
        <v>87</v>
      </c>
      <c r="C106" s="9">
        <v>0</v>
      </c>
      <c r="D106" s="9"/>
      <c r="E106" s="7"/>
    </row>
    <row r="107" spans="1:15" ht="36" customHeight="1" x14ac:dyDescent="0.25">
      <c r="A107" s="208"/>
      <c r="B107" s="30" t="s">
        <v>88</v>
      </c>
      <c r="C107" s="7"/>
      <c r="D107" s="7"/>
      <c r="E107" s="7"/>
    </row>
    <row r="108" spans="1:15" ht="30.75" customHeight="1" x14ac:dyDescent="0.25">
      <c r="A108" s="206">
        <v>31</v>
      </c>
      <c r="B108" s="26" t="s">
        <v>89</v>
      </c>
      <c r="C108" s="7">
        <f>C109</f>
        <v>0.5</v>
      </c>
      <c r="D108" s="7">
        <f>D109</f>
        <v>0.5</v>
      </c>
      <c r="E108" s="7">
        <f>E109</f>
        <v>0</v>
      </c>
    </row>
    <row r="109" spans="1:15" ht="20.25" customHeight="1" x14ac:dyDescent="0.25">
      <c r="A109" s="207"/>
      <c r="B109" s="25" t="s">
        <v>90</v>
      </c>
      <c r="C109" s="9">
        <v>0.5</v>
      </c>
      <c r="D109" s="9">
        <v>0.5</v>
      </c>
      <c r="E109" s="7"/>
    </row>
    <row r="110" spans="1:15" ht="20.25" customHeight="1" x14ac:dyDescent="0.25">
      <c r="A110" s="207"/>
      <c r="B110" s="29" t="s">
        <v>87</v>
      </c>
      <c r="C110" s="9">
        <v>0</v>
      </c>
      <c r="D110" s="9"/>
      <c r="E110" s="7"/>
    </row>
    <row r="111" spans="1:15" ht="82.5" customHeight="1" x14ac:dyDescent="0.25">
      <c r="A111" s="208"/>
      <c r="B111" s="30" t="s">
        <v>91</v>
      </c>
      <c r="C111" s="9"/>
      <c r="D111" s="9"/>
      <c r="E111" s="9"/>
    </row>
    <row r="112" spans="1:15" ht="39" customHeight="1" x14ac:dyDescent="0.25">
      <c r="A112" s="206">
        <v>32</v>
      </c>
      <c r="B112" s="26" t="s">
        <v>92</v>
      </c>
      <c r="C112" s="7">
        <f>C113</f>
        <v>0.5</v>
      </c>
      <c r="D112" s="7">
        <f>D113</f>
        <v>0.5</v>
      </c>
      <c r="E112" s="7">
        <f>E113</f>
        <v>0</v>
      </c>
    </row>
    <row r="113" spans="1:5" ht="36.75" customHeight="1" x14ac:dyDescent="0.25">
      <c r="A113" s="207"/>
      <c r="B113" s="44" t="s">
        <v>93</v>
      </c>
      <c r="C113" s="9">
        <v>0.5</v>
      </c>
      <c r="D113" s="9">
        <v>0.5</v>
      </c>
      <c r="E113" s="7"/>
    </row>
    <row r="114" spans="1:5" ht="20.25" customHeight="1" x14ac:dyDescent="0.25">
      <c r="A114" s="207"/>
      <c r="B114" s="44" t="s">
        <v>94</v>
      </c>
      <c r="C114" s="9">
        <v>0.25</v>
      </c>
      <c r="D114" s="9"/>
      <c r="E114" s="7"/>
    </row>
    <row r="115" spans="1:5" ht="21" customHeight="1" x14ac:dyDescent="0.25">
      <c r="A115" s="207"/>
      <c r="B115" s="52" t="s">
        <v>95</v>
      </c>
      <c r="C115" s="9">
        <v>0</v>
      </c>
      <c r="D115" s="9"/>
      <c r="E115" s="7"/>
    </row>
    <row r="116" spans="1:5" ht="66.75" customHeight="1" x14ac:dyDescent="0.25">
      <c r="A116" s="208"/>
      <c r="B116" s="30" t="s">
        <v>96</v>
      </c>
      <c r="C116" s="7"/>
      <c r="D116" s="7"/>
      <c r="E116" s="7"/>
    </row>
    <row r="117" spans="1:5" ht="46.5" customHeight="1" x14ac:dyDescent="0.25">
      <c r="A117" s="206">
        <v>33</v>
      </c>
      <c r="B117" s="26" t="s">
        <v>97</v>
      </c>
      <c r="C117" s="7">
        <v>0.5</v>
      </c>
      <c r="D117" s="7">
        <v>0.5</v>
      </c>
      <c r="E117" s="7"/>
    </row>
    <row r="118" spans="1:5" ht="33.75" customHeight="1" x14ac:dyDescent="0.25">
      <c r="A118" s="207"/>
      <c r="B118" s="30" t="s">
        <v>98</v>
      </c>
      <c r="C118" s="9">
        <v>0.5</v>
      </c>
      <c r="D118" s="9">
        <v>0.5</v>
      </c>
      <c r="E118" s="9"/>
    </row>
    <row r="119" spans="1:5" ht="19.5" customHeight="1" x14ac:dyDescent="0.25">
      <c r="A119" s="207"/>
      <c r="B119" s="30" t="s">
        <v>99</v>
      </c>
      <c r="C119" s="9">
        <v>0.25</v>
      </c>
      <c r="D119" s="9"/>
      <c r="E119" s="9"/>
    </row>
    <row r="120" spans="1:5" ht="31.5" customHeight="1" x14ac:dyDescent="0.25">
      <c r="A120" s="207"/>
      <c r="B120" s="30" t="s">
        <v>100</v>
      </c>
      <c r="C120" s="9">
        <v>-0.5</v>
      </c>
      <c r="D120" s="9"/>
      <c r="E120" s="9"/>
    </row>
    <row r="121" spans="1:5" ht="49.5" customHeight="1" x14ac:dyDescent="0.25">
      <c r="A121" s="207">
        <v>34</v>
      </c>
      <c r="B121" s="26" t="s">
        <v>101</v>
      </c>
      <c r="C121" s="7">
        <f>C122</f>
        <v>0.5</v>
      </c>
      <c r="D121" s="7">
        <f>D122</f>
        <v>0.5</v>
      </c>
      <c r="E121" s="7">
        <f>E122</f>
        <v>0</v>
      </c>
    </row>
    <row r="122" spans="1:5" ht="21" customHeight="1" x14ac:dyDescent="0.25">
      <c r="A122" s="207"/>
      <c r="B122" s="25" t="s">
        <v>102</v>
      </c>
      <c r="C122" s="9">
        <v>0.5</v>
      </c>
      <c r="D122" s="9">
        <v>0.5</v>
      </c>
      <c r="E122" s="7"/>
    </row>
    <row r="123" spans="1:5" ht="24.75" customHeight="1" x14ac:dyDescent="0.25">
      <c r="A123" s="207"/>
      <c r="B123" s="25" t="s">
        <v>103</v>
      </c>
      <c r="C123" s="9">
        <v>0.25</v>
      </c>
      <c r="D123" s="9"/>
      <c r="E123" s="7"/>
    </row>
    <row r="124" spans="1:5" ht="18" customHeight="1" x14ac:dyDescent="0.25">
      <c r="A124" s="207"/>
      <c r="B124" s="25" t="s">
        <v>104</v>
      </c>
      <c r="C124" s="9">
        <v>-0.5</v>
      </c>
      <c r="D124" s="9"/>
      <c r="E124" s="7"/>
    </row>
    <row r="125" spans="1:5" ht="36" customHeight="1" x14ac:dyDescent="0.25">
      <c r="A125" s="208"/>
      <c r="B125" s="30" t="s">
        <v>105</v>
      </c>
      <c r="C125" s="7"/>
      <c r="D125" s="7"/>
      <c r="E125" s="7"/>
    </row>
    <row r="126" spans="1:5" ht="31.5" customHeight="1" x14ac:dyDescent="0.25">
      <c r="A126" s="206">
        <v>35</v>
      </c>
      <c r="B126" s="26" t="s">
        <v>106</v>
      </c>
      <c r="C126" s="7">
        <f>C127</f>
        <v>0.5</v>
      </c>
      <c r="D126" s="7">
        <f>D127</f>
        <v>0.5</v>
      </c>
      <c r="E126" s="7">
        <f>E127</f>
        <v>0</v>
      </c>
    </row>
    <row r="127" spans="1:5" ht="51.75" customHeight="1" x14ac:dyDescent="0.25">
      <c r="A127" s="207"/>
      <c r="B127" s="44" t="s">
        <v>107</v>
      </c>
      <c r="C127" s="9">
        <v>0.5</v>
      </c>
      <c r="D127" s="9">
        <v>0.5</v>
      </c>
      <c r="E127" s="9"/>
    </row>
    <row r="128" spans="1:5" ht="21" customHeight="1" x14ac:dyDescent="0.25">
      <c r="A128" s="207"/>
      <c r="B128" s="44" t="s">
        <v>108</v>
      </c>
      <c r="C128" s="9">
        <v>0.25</v>
      </c>
      <c r="D128" s="9"/>
      <c r="E128" s="7"/>
    </row>
    <row r="129" spans="1:7" ht="20.25" customHeight="1" x14ac:dyDescent="0.25">
      <c r="A129" s="207"/>
      <c r="B129" s="29" t="s">
        <v>87</v>
      </c>
      <c r="C129" s="9">
        <v>0</v>
      </c>
      <c r="D129" s="9"/>
      <c r="E129" s="7"/>
    </row>
    <row r="130" spans="1:7" ht="57" customHeight="1" x14ac:dyDescent="0.25">
      <c r="A130" s="208"/>
      <c r="B130" s="30" t="s">
        <v>109</v>
      </c>
      <c r="C130" s="7"/>
      <c r="D130" s="7"/>
      <c r="E130" s="7"/>
    </row>
    <row r="131" spans="1:7" ht="45" customHeight="1" x14ac:dyDescent="0.25">
      <c r="A131" s="206">
        <v>36</v>
      </c>
      <c r="B131" s="53" t="s">
        <v>110</v>
      </c>
      <c r="C131" s="7">
        <f>C132</f>
        <v>0.5</v>
      </c>
      <c r="D131" s="7">
        <f>D132</f>
        <v>0.5</v>
      </c>
      <c r="E131" s="7">
        <f>E132</f>
        <v>0</v>
      </c>
    </row>
    <row r="132" spans="1:7" ht="22.5" customHeight="1" x14ac:dyDescent="0.25">
      <c r="A132" s="207"/>
      <c r="B132" s="44" t="s">
        <v>111</v>
      </c>
      <c r="C132" s="9">
        <v>0.5</v>
      </c>
      <c r="D132" s="9">
        <v>0.5</v>
      </c>
      <c r="E132" s="7"/>
    </row>
    <row r="133" spans="1:7" ht="22.5" customHeight="1" x14ac:dyDescent="0.25">
      <c r="A133" s="207"/>
      <c r="B133" s="44" t="s">
        <v>112</v>
      </c>
      <c r="C133" s="9">
        <v>0.25</v>
      </c>
      <c r="D133" s="9"/>
      <c r="E133" s="7"/>
    </row>
    <row r="134" spans="1:7" ht="22.5" customHeight="1" x14ac:dyDescent="0.25">
      <c r="A134" s="208"/>
      <c r="B134" s="44" t="s">
        <v>113</v>
      </c>
      <c r="C134" s="9">
        <v>0</v>
      </c>
      <c r="D134" s="9"/>
      <c r="E134" s="7"/>
    </row>
    <row r="135" spans="1:7" ht="39" customHeight="1" x14ac:dyDescent="0.25">
      <c r="A135" s="206">
        <v>37</v>
      </c>
      <c r="B135" s="26" t="s">
        <v>114</v>
      </c>
      <c r="C135" s="7">
        <f>C136</f>
        <v>0.5</v>
      </c>
      <c r="D135" s="7">
        <f>D136</f>
        <v>0.5</v>
      </c>
      <c r="E135" s="7">
        <f>E136</f>
        <v>0</v>
      </c>
    </row>
    <row r="136" spans="1:7" ht="33.75" customHeight="1" x14ac:dyDescent="0.25">
      <c r="A136" s="207"/>
      <c r="B136" s="44" t="s">
        <v>115</v>
      </c>
      <c r="C136" s="9">
        <v>0.5</v>
      </c>
      <c r="D136" s="9">
        <v>0.5</v>
      </c>
      <c r="E136" s="7"/>
    </row>
    <row r="137" spans="1:7" ht="21" customHeight="1" x14ac:dyDescent="0.25">
      <c r="A137" s="207"/>
      <c r="B137" s="29" t="s">
        <v>116</v>
      </c>
      <c r="C137" s="9">
        <v>0.25</v>
      </c>
      <c r="D137" s="9"/>
      <c r="E137" s="7"/>
    </row>
    <row r="138" spans="1:7" ht="21.75" customHeight="1" x14ac:dyDescent="0.25">
      <c r="A138" s="207"/>
      <c r="B138" s="29" t="s">
        <v>113</v>
      </c>
      <c r="C138" s="9">
        <v>0</v>
      </c>
      <c r="D138" s="9"/>
      <c r="E138" s="7"/>
    </row>
    <row r="139" spans="1:7" ht="26.25" customHeight="1" x14ac:dyDescent="0.25">
      <c r="A139" s="208"/>
      <c r="B139" s="30" t="s">
        <v>117</v>
      </c>
      <c r="C139" s="7"/>
      <c r="D139" s="7"/>
      <c r="E139" s="7"/>
    </row>
    <row r="140" spans="1:7" x14ac:dyDescent="0.25">
      <c r="A140" s="39" t="s">
        <v>118</v>
      </c>
      <c r="B140" s="54" t="s">
        <v>119</v>
      </c>
      <c r="C140" s="7">
        <f>C141+C143+C144+C147+C148+C149+C153+C154+C157+C158</f>
        <v>6</v>
      </c>
      <c r="D140" s="7">
        <f t="shared" ref="D140" si="2">D141+D143+D144+D147+D148+D149+D153+D154+D157+D158</f>
        <v>6</v>
      </c>
      <c r="E140" s="7">
        <f>E141+E143+E144+E147+E148+E149+E153+E154+E157+E158</f>
        <v>0</v>
      </c>
      <c r="G140" s="11"/>
    </row>
    <row r="141" spans="1:7" ht="24" customHeight="1" x14ac:dyDescent="0.25">
      <c r="A141" s="206">
        <v>38</v>
      </c>
      <c r="B141" s="31" t="s">
        <v>120</v>
      </c>
      <c r="C141" s="7">
        <v>0.5</v>
      </c>
      <c r="D141" s="7">
        <v>0.5</v>
      </c>
      <c r="E141" s="7">
        <v>0</v>
      </c>
    </row>
    <row r="142" spans="1:7" ht="84.75" customHeight="1" x14ac:dyDescent="0.25">
      <c r="A142" s="208"/>
      <c r="B142" s="55" t="s">
        <v>121</v>
      </c>
      <c r="C142" s="7"/>
      <c r="D142" s="7"/>
      <c r="E142" s="7"/>
    </row>
    <row r="143" spans="1:7" ht="65.25" customHeight="1" x14ac:dyDescent="0.25">
      <c r="A143" s="39">
        <v>39</v>
      </c>
      <c r="B143" s="56" t="s">
        <v>266</v>
      </c>
      <c r="C143" s="7">
        <v>0.5</v>
      </c>
      <c r="D143" s="7">
        <v>0.5</v>
      </c>
      <c r="E143" s="7">
        <v>0</v>
      </c>
    </row>
    <row r="144" spans="1:7" ht="78.75" x14ac:dyDescent="0.25">
      <c r="A144" s="206">
        <v>40</v>
      </c>
      <c r="B144" s="31" t="s">
        <v>267</v>
      </c>
      <c r="C144" s="7">
        <f>C145</f>
        <v>0.5</v>
      </c>
      <c r="D144" s="7">
        <f>D145</f>
        <v>0.5</v>
      </c>
      <c r="E144" s="7">
        <f>E145</f>
        <v>0</v>
      </c>
    </row>
    <row r="145" spans="1:12" x14ac:dyDescent="0.25">
      <c r="A145" s="207"/>
      <c r="B145" s="57" t="s">
        <v>122</v>
      </c>
      <c r="C145" s="9">
        <v>0.5</v>
      </c>
      <c r="D145" s="9">
        <v>0.5</v>
      </c>
      <c r="E145" s="7"/>
    </row>
    <row r="146" spans="1:12" x14ac:dyDescent="0.25">
      <c r="A146" s="208"/>
      <c r="B146" s="57" t="s">
        <v>123</v>
      </c>
      <c r="C146" s="9">
        <v>0.25</v>
      </c>
      <c r="D146" s="9"/>
      <c r="E146" s="7"/>
    </row>
    <row r="147" spans="1:12" s="6" customFormat="1" ht="63" x14ac:dyDescent="0.25">
      <c r="A147" s="39">
        <v>41</v>
      </c>
      <c r="B147" s="56" t="s">
        <v>268</v>
      </c>
      <c r="C147" s="7">
        <v>0.5</v>
      </c>
      <c r="D147" s="7">
        <v>0.5</v>
      </c>
      <c r="E147" s="7"/>
      <c r="F147" s="242"/>
      <c r="G147" s="243"/>
      <c r="H147" s="243"/>
      <c r="I147" s="243"/>
      <c r="J147" s="243"/>
      <c r="K147" s="243"/>
    </row>
    <row r="148" spans="1:12" ht="129.75" customHeight="1" x14ac:dyDescent="0.25">
      <c r="A148" s="39">
        <v>42</v>
      </c>
      <c r="B148" s="34" t="s">
        <v>269</v>
      </c>
      <c r="C148" s="7">
        <v>0.5</v>
      </c>
      <c r="D148" s="7">
        <v>0.5</v>
      </c>
      <c r="E148" s="7"/>
      <c r="F148" s="222"/>
      <c r="G148" s="223"/>
      <c r="H148" s="223"/>
      <c r="I148" s="223"/>
      <c r="J148" s="223"/>
      <c r="K148" s="223"/>
      <c r="L148" s="223"/>
    </row>
    <row r="149" spans="1:12" ht="47.25" x14ac:dyDescent="0.25">
      <c r="A149" s="206">
        <v>43</v>
      </c>
      <c r="B149" s="57" t="s">
        <v>270</v>
      </c>
      <c r="C149" s="7">
        <v>1</v>
      </c>
      <c r="D149" s="7">
        <f>D150</f>
        <v>1</v>
      </c>
      <c r="E149" s="7">
        <f>E150</f>
        <v>0</v>
      </c>
    </row>
    <row r="150" spans="1:12" x14ac:dyDescent="0.25">
      <c r="A150" s="207"/>
      <c r="B150" s="30" t="s">
        <v>124</v>
      </c>
      <c r="C150" s="9">
        <v>1</v>
      </c>
      <c r="D150" s="9">
        <v>1</v>
      </c>
      <c r="E150" s="7"/>
    </row>
    <row r="151" spans="1:12" x14ac:dyDescent="0.25">
      <c r="A151" s="207"/>
      <c r="B151" s="30" t="s">
        <v>125</v>
      </c>
      <c r="C151" s="9">
        <v>0.5</v>
      </c>
      <c r="D151" s="9"/>
      <c r="E151" s="7"/>
    </row>
    <row r="152" spans="1:12" x14ac:dyDescent="0.25">
      <c r="A152" s="208"/>
      <c r="B152" s="30" t="s">
        <v>126</v>
      </c>
      <c r="C152" s="9">
        <v>0</v>
      </c>
      <c r="D152" s="9"/>
      <c r="E152" s="7"/>
    </row>
    <row r="153" spans="1:12" ht="63" x14ac:dyDescent="0.25">
      <c r="A153" s="39">
        <v>44</v>
      </c>
      <c r="B153" s="30" t="s">
        <v>271</v>
      </c>
      <c r="C153" s="7">
        <v>1</v>
      </c>
      <c r="D153" s="7">
        <v>1</v>
      </c>
      <c r="E153" s="7"/>
    </row>
    <row r="154" spans="1:12" ht="31.5" x14ac:dyDescent="0.25">
      <c r="A154" s="206">
        <v>45</v>
      </c>
      <c r="B154" s="26" t="s">
        <v>127</v>
      </c>
      <c r="C154" s="7">
        <v>0.5</v>
      </c>
      <c r="D154" s="7">
        <f>D155</f>
        <v>0.5</v>
      </c>
      <c r="E154" s="7">
        <f>E155</f>
        <v>0</v>
      </c>
    </row>
    <row r="155" spans="1:12" x14ac:dyDescent="0.25">
      <c r="A155" s="207"/>
      <c r="B155" s="25" t="s">
        <v>128</v>
      </c>
      <c r="C155" s="9">
        <v>0.5</v>
      </c>
      <c r="D155" s="9">
        <v>0.5</v>
      </c>
      <c r="E155" s="7"/>
    </row>
    <row r="156" spans="1:12" x14ac:dyDescent="0.25">
      <c r="A156" s="208"/>
      <c r="B156" s="25" t="s">
        <v>129</v>
      </c>
      <c r="C156" s="9">
        <v>0</v>
      </c>
      <c r="D156" s="9"/>
      <c r="E156" s="7"/>
    </row>
    <row r="157" spans="1:12" ht="63" customHeight="1" x14ac:dyDescent="0.25">
      <c r="A157" s="39">
        <v>46</v>
      </c>
      <c r="B157" s="25" t="s">
        <v>272</v>
      </c>
      <c r="C157" s="7">
        <v>0.5</v>
      </c>
      <c r="D157" s="7">
        <v>0.5</v>
      </c>
      <c r="E157" s="7"/>
    </row>
    <row r="158" spans="1:12" s="10" customFormat="1" ht="36" customHeight="1" x14ac:dyDescent="0.25">
      <c r="A158" s="206">
        <v>47</v>
      </c>
      <c r="B158" s="26" t="s">
        <v>130</v>
      </c>
      <c r="C158" s="7">
        <f>C159</f>
        <v>0.5</v>
      </c>
      <c r="D158" s="7">
        <f>D159</f>
        <v>0.5</v>
      </c>
      <c r="E158" s="7">
        <f>E159</f>
        <v>0</v>
      </c>
    </row>
    <row r="159" spans="1:12" ht="31.5" x14ac:dyDescent="0.25">
      <c r="A159" s="207"/>
      <c r="B159" s="25" t="s">
        <v>131</v>
      </c>
      <c r="C159" s="234">
        <v>0.5</v>
      </c>
      <c r="D159" s="234">
        <v>0.5</v>
      </c>
      <c r="E159" s="220"/>
    </row>
    <row r="160" spans="1:12" ht="21" customHeight="1" x14ac:dyDescent="0.25">
      <c r="A160" s="207"/>
      <c r="B160" s="44" t="s">
        <v>132</v>
      </c>
      <c r="C160" s="235"/>
      <c r="D160" s="235"/>
      <c r="E160" s="240"/>
    </row>
    <row r="161" spans="1:10" x14ac:dyDescent="0.25">
      <c r="A161" s="207"/>
      <c r="B161" s="44" t="s">
        <v>133</v>
      </c>
      <c r="C161" s="235"/>
      <c r="D161" s="235"/>
      <c r="E161" s="240"/>
    </row>
    <row r="162" spans="1:10" ht="31.5" x14ac:dyDescent="0.25">
      <c r="A162" s="207"/>
      <c r="B162" s="44" t="s">
        <v>134</v>
      </c>
      <c r="C162" s="235"/>
      <c r="D162" s="235"/>
      <c r="E162" s="240"/>
    </row>
    <row r="163" spans="1:10" ht="31.5" x14ac:dyDescent="0.25">
      <c r="A163" s="207"/>
      <c r="B163" s="44" t="s">
        <v>135</v>
      </c>
      <c r="C163" s="235"/>
      <c r="D163" s="235"/>
      <c r="E163" s="240"/>
    </row>
    <row r="164" spans="1:10" ht="31.5" x14ac:dyDescent="0.25">
      <c r="A164" s="207"/>
      <c r="B164" s="44" t="s">
        <v>136</v>
      </c>
      <c r="C164" s="235"/>
      <c r="D164" s="235"/>
      <c r="E164" s="240"/>
    </row>
    <row r="165" spans="1:10" s="6" customFormat="1" x14ac:dyDescent="0.25">
      <c r="A165" s="207"/>
      <c r="B165" s="25" t="s">
        <v>137</v>
      </c>
      <c r="C165" s="236"/>
      <c r="D165" s="236"/>
      <c r="E165" s="221"/>
      <c r="F165" s="237"/>
      <c r="G165" s="238"/>
      <c r="H165" s="238"/>
      <c r="I165" s="238"/>
      <c r="J165" s="238"/>
    </row>
    <row r="166" spans="1:10" s="6" customFormat="1" x14ac:dyDescent="0.25">
      <c r="A166" s="208"/>
      <c r="B166" s="25" t="s">
        <v>77</v>
      </c>
      <c r="C166" s="9">
        <v>0</v>
      </c>
      <c r="D166" s="9"/>
      <c r="E166" s="7"/>
      <c r="F166" s="5"/>
    </row>
    <row r="167" spans="1:10" s="6" customFormat="1" x14ac:dyDescent="0.25">
      <c r="A167" s="134" t="s">
        <v>138</v>
      </c>
      <c r="B167" s="148" t="s">
        <v>139</v>
      </c>
      <c r="C167" s="136">
        <f>C168+C225</f>
        <v>13</v>
      </c>
      <c r="D167" s="136">
        <f>D168+D225</f>
        <v>12.5</v>
      </c>
      <c r="E167" s="136">
        <f>E168+E225</f>
        <v>0</v>
      </c>
      <c r="F167" s="5"/>
    </row>
    <row r="168" spans="1:10" ht="55.5" customHeight="1" x14ac:dyDescent="0.25">
      <c r="A168" s="39" t="s">
        <v>140</v>
      </c>
      <c r="B168" s="40" t="s">
        <v>273</v>
      </c>
      <c r="C168" s="7">
        <f>C169+C170+C173+C177+C180+C185+C188+C192+C197+C201+C205+C209+C213+C217+C221</f>
        <v>7</v>
      </c>
      <c r="D168" s="7">
        <f>D169+D170+D173+D177+D180+D185+D188+D192+D197+D201+D205+D209+D213+D217+D221</f>
        <v>6.5</v>
      </c>
      <c r="E168" s="7">
        <f>E169+E170+E173+E177+E180+E185+E188+E192+E197+E201+E205+E209+E213+E217+E221</f>
        <v>0</v>
      </c>
    </row>
    <row r="169" spans="1:10" ht="60" customHeight="1" x14ac:dyDescent="0.25">
      <c r="A169" s="39">
        <v>48</v>
      </c>
      <c r="B169" s="26" t="s">
        <v>141</v>
      </c>
      <c r="C169" s="7">
        <v>0.5</v>
      </c>
      <c r="D169" s="7">
        <v>0.5</v>
      </c>
      <c r="E169" s="7"/>
    </row>
    <row r="170" spans="1:10" ht="53.25" customHeight="1" x14ac:dyDescent="0.25">
      <c r="A170" s="215">
        <v>49</v>
      </c>
      <c r="B170" s="26" t="s">
        <v>142</v>
      </c>
      <c r="C170" s="7">
        <f>C171</f>
        <v>0.25</v>
      </c>
      <c r="D170" s="7">
        <v>0.25</v>
      </c>
      <c r="E170" s="7"/>
    </row>
    <row r="171" spans="1:10" x14ac:dyDescent="0.25">
      <c r="A171" s="215"/>
      <c r="B171" s="25" t="s">
        <v>150</v>
      </c>
      <c r="C171" s="9">
        <v>0.25</v>
      </c>
      <c r="D171" s="9">
        <v>0.25</v>
      </c>
      <c r="E171" s="7"/>
    </row>
    <row r="172" spans="1:10" x14ac:dyDescent="0.25">
      <c r="A172" s="215"/>
      <c r="B172" s="25" t="s">
        <v>347</v>
      </c>
      <c r="C172" s="9">
        <v>0</v>
      </c>
      <c r="D172" s="9"/>
      <c r="E172" s="7"/>
    </row>
    <row r="173" spans="1:10" ht="47.25" x14ac:dyDescent="0.25">
      <c r="A173" s="215">
        <v>50</v>
      </c>
      <c r="B173" s="26" t="s">
        <v>144</v>
      </c>
      <c r="C173" s="7">
        <f>C174</f>
        <v>0.5</v>
      </c>
      <c r="D173" s="7">
        <v>0.25</v>
      </c>
      <c r="E173" s="7"/>
    </row>
    <row r="174" spans="1:10" x14ac:dyDescent="0.25">
      <c r="A174" s="215"/>
      <c r="B174" s="25" t="s">
        <v>150</v>
      </c>
      <c r="C174" s="9">
        <v>0.5</v>
      </c>
      <c r="D174" s="9"/>
      <c r="E174" s="9"/>
    </row>
    <row r="175" spans="1:10" x14ac:dyDescent="0.25">
      <c r="A175" s="215"/>
      <c r="B175" s="25" t="s">
        <v>348</v>
      </c>
      <c r="C175" s="9">
        <v>0.25</v>
      </c>
      <c r="D175" s="9">
        <v>0.25</v>
      </c>
      <c r="E175" s="9"/>
    </row>
    <row r="176" spans="1:10" x14ac:dyDescent="0.25">
      <c r="A176" s="215"/>
      <c r="B176" s="25" t="s">
        <v>145</v>
      </c>
      <c r="C176" s="9">
        <v>0</v>
      </c>
      <c r="D176" s="9"/>
      <c r="E176" s="9"/>
    </row>
    <row r="177" spans="1:16" ht="66.75" customHeight="1" x14ac:dyDescent="0.25">
      <c r="A177" s="215">
        <v>51</v>
      </c>
      <c r="B177" s="26" t="s">
        <v>146</v>
      </c>
      <c r="C177" s="7">
        <f>C178</f>
        <v>0.25</v>
      </c>
      <c r="D177" s="7">
        <f>D178+D179</f>
        <v>0.25</v>
      </c>
      <c r="E177" s="7">
        <f>E178+E179</f>
        <v>0</v>
      </c>
    </row>
    <row r="178" spans="1:16" x14ac:dyDescent="0.25">
      <c r="A178" s="215"/>
      <c r="B178" s="25" t="s">
        <v>150</v>
      </c>
      <c r="C178" s="9">
        <v>0.25</v>
      </c>
      <c r="D178" s="9">
        <v>0.25</v>
      </c>
      <c r="E178" s="7"/>
    </row>
    <row r="179" spans="1:16" x14ac:dyDescent="0.25">
      <c r="A179" s="215"/>
      <c r="B179" s="25" t="s">
        <v>347</v>
      </c>
      <c r="C179" s="9">
        <v>0</v>
      </c>
      <c r="D179" s="9"/>
      <c r="E179" s="7"/>
    </row>
    <row r="180" spans="1:16" ht="41.25" customHeight="1" x14ac:dyDescent="0.25">
      <c r="A180" s="215">
        <v>52</v>
      </c>
      <c r="B180" s="127" t="s">
        <v>351</v>
      </c>
      <c r="C180" s="7">
        <f>C182</f>
        <v>0.5</v>
      </c>
      <c r="D180" s="7">
        <f>D182+D184</f>
        <v>0.5</v>
      </c>
      <c r="E180" s="7">
        <f>E182+E184</f>
        <v>0</v>
      </c>
    </row>
    <row r="181" spans="1:16" ht="36" customHeight="1" x14ac:dyDescent="0.25">
      <c r="A181" s="215"/>
      <c r="B181" s="30" t="s">
        <v>148</v>
      </c>
      <c r="C181" s="7"/>
      <c r="D181" s="7"/>
      <c r="E181" s="7"/>
    </row>
    <row r="182" spans="1:16" ht="41.25" customHeight="1" x14ac:dyDescent="0.25">
      <c r="A182" s="215"/>
      <c r="B182" s="25" t="s">
        <v>149</v>
      </c>
      <c r="C182" s="9">
        <v>0.5</v>
      </c>
      <c r="D182" s="9">
        <v>0.5</v>
      </c>
      <c r="E182" s="7"/>
    </row>
    <row r="183" spans="1:16" ht="23.25" customHeight="1" x14ac:dyDescent="0.25">
      <c r="A183" s="215"/>
      <c r="B183" s="25" t="s">
        <v>348</v>
      </c>
      <c r="C183" s="9">
        <v>0.25</v>
      </c>
      <c r="D183" s="9"/>
      <c r="E183" s="7"/>
    </row>
    <row r="184" spans="1:16" ht="20.25" customHeight="1" x14ac:dyDescent="0.25">
      <c r="A184" s="215"/>
      <c r="B184" s="25" t="s">
        <v>143</v>
      </c>
      <c r="C184" s="9">
        <v>0</v>
      </c>
      <c r="D184" s="9"/>
      <c r="E184" s="7"/>
    </row>
    <row r="185" spans="1:16" ht="138" customHeight="1" x14ac:dyDescent="0.25">
      <c r="A185" s="206">
        <v>53</v>
      </c>
      <c r="B185" s="25" t="s">
        <v>274</v>
      </c>
      <c r="C185" s="7">
        <v>0.25</v>
      </c>
      <c r="D185" s="7">
        <v>0.25</v>
      </c>
      <c r="E185" s="7"/>
      <c r="F185" s="222"/>
      <c r="G185" s="239"/>
      <c r="H185" s="239"/>
      <c r="I185" s="239"/>
      <c r="J185" s="239"/>
      <c r="K185" s="239"/>
      <c r="L185" s="239"/>
      <c r="M185" s="239"/>
      <c r="N185" s="239"/>
      <c r="O185" s="239"/>
      <c r="P185" s="239"/>
    </row>
    <row r="186" spans="1:16" ht="18.75" customHeight="1" x14ac:dyDescent="0.25">
      <c r="A186" s="207"/>
      <c r="B186" s="25" t="s">
        <v>150</v>
      </c>
      <c r="C186" s="7">
        <v>0.25</v>
      </c>
      <c r="D186" s="7">
        <v>0.25</v>
      </c>
      <c r="E186" s="7"/>
      <c r="F186" s="12"/>
      <c r="G186" s="13"/>
      <c r="H186" s="13"/>
      <c r="I186" s="13"/>
      <c r="J186" s="13"/>
      <c r="K186" s="13"/>
      <c r="L186" s="13"/>
      <c r="M186" s="13"/>
      <c r="N186" s="13"/>
      <c r="O186" s="13"/>
      <c r="P186" s="13"/>
    </row>
    <row r="187" spans="1:16" ht="15.75" customHeight="1" x14ac:dyDescent="0.25">
      <c r="A187" s="207"/>
      <c r="B187" s="25" t="s">
        <v>347</v>
      </c>
      <c r="C187" s="7">
        <v>0</v>
      </c>
      <c r="D187" s="7"/>
      <c r="E187" s="7"/>
      <c r="F187" s="12"/>
      <c r="G187" s="13"/>
      <c r="H187" s="13"/>
      <c r="I187" s="13"/>
      <c r="J187" s="13"/>
      <c r="K187" s="13"/>
      <c r="L187" s="13"/>
      <c r="M187" s="13"/>
      <c r="N187" s="13"/>
      <c r="O187" s="13"/>
      <c r="P187" s="13"/>
    </row>
    <row r="188" spans="1:16" ht="78.75" x14ac:dyDescent="0.25">
      <c r="A188" s="206">
        <v>54</v>
      </c>
      <c r="B188" s="25" t="s">
        <v>275</v>
      </c>
      <c r="C188" s="7">
        <v>0.5</v>
      </c>
      <c r="D188" s="7">
        <v>0.5</v>
      </c>
      <c r="E188" s="7"/>
      <c r="F188" s="222"/>
      <c r="G188" s="223"/>
      <c r="H188" s="223"/>
      <c r="I188" s="223"/>
      <c r="J188" s="223"/>
      <c r="K188" s="223"/>
      <c r="L188" s="223"/>
      <c r="M188" s="223"/>
      <c r="N188" s="223"/>
      <c r="O188" s="223"/>
      <c r="P188" s="223"/>
    </row>
    <row r="189" spans="1:16" x14ac:dyDescent="0.25">
      <c r="A189" s="207"/>
      <c r="B189" s="25" t="s">
        <v>150</v>
      </c>
      <c r="C189" s="9">
        <v>0.5</v>
      </c>
      <c r="D189" s="7">
        <v>0.5</v>
      </c>
      <c r="E189" s="7"/>
      <c r="F189" s="13"/>
      <c r="G189" s="14"/>
      <c r="H189" s="14"/>
      <c r="I189" s="14"/>
      <c r="J189" s="14"/>
      <c r="K189" s="14"/>
      <c r="L189" s="14"/>
      <c r="M189" s="14"/>
      <c r="N189" s="14"/>
      <c r="O189" s="14"/>
      <c r="P189" s="14"/>
    </row>
    <row r="190" spans="1:16" x14ac:dyDescent="0.25">
      <c r="A190" s="207"/>
      <c r="B190" s="25" t="s">
        <v>151</v>
      </c>
      <c r="C190" s="9">
        <v>0.25</v>
      </c>
      <c r="D190" s="7"/>
      <c r="E190" s="7"/>
      <c r="F190" s="13"/>
      <c r="G190" s="14"/>
      <c r="H190" s="14"/>
      <c r="I190" s="14"/>
      <c r="J190" s="14"/>
      <c r="K190" s="14"/>
      <c r="L190" s="14"/>
      <c r="M190" s="14"/>
      <c r="N190" s="14"/>
      <c r="O190" s="14"/>
      <c r="P190" s="14"/>
    </row>
    <row r="191" spans="1:16" x14ac:dyDescent="0.25">
      <c r="A191" s="208"/>
      <c r="B191" s="25" t="s">
        <v>143</v>
      </c>
      <c r="C191" s="9">
        <v>0</v>
      </c>
      <c r="D191" s="7"/>
      <c r="E191" s="7"/>
      <c r="F191" s="13"/>
      <c r="G191" s="14"/>
      <c r="H191" s="14"/>
      <c r="I191" s="14"/>
      <c r="J191" s="14"/>
      <c r="K191" s="14"/>
      <c r="L191" s="14"/>
      <c r="M191" s="14"/>
      <c r="N191" s="14"/>
      <c r="O191" s="14"/>
      <c r="P191" s="14"/>
    </row>
    <row r="192" spans="1:16" ht="31.5" x14ac:dyDescent="0.25">
      <c r="A192" s="215">
        <v>55</v>
      </c>
      <c r="B192" s="26" t="s">
        <v>152</v>
      </c>
      <c r="C192" s="7">
        <f>C194</f>
        <v>0.5</v>
      </c>
      <c r="D192" s="7">
        <f>D194+D195+D196</f>
        <v>0.5</v>
      </c>
      <c r="E192" s="7">
        <f>E194+E195+E196</f>
        <v>0</v>
      </c>
    </row>
    <row r="193" spans="1:14" ht="94.5" x14ac:dyDescent="0.25">
      <c r="A193" s="215"/>
      <c r="B193" s="30" t="s">
        <v>153</v>
      </c>
      <c r="C193" s="7"/>
      <c r="D193" s="7"/>
      <c r="E193" s="7"/>
    </row>
    <row r="194" spans="1:14" x14ac:dyDescent="0.25">
      <c r="A194" s="215"/>
      <c r="B194" s="25" t="s">
        <v>147</v>
      </c>
      <c r="C194" s="9">
        <v>0.5</v>
      </c>
      <c r="D194" s="9">
        <v>0.5</v>
      </c>
      <c r="E194" s="7"/>
    </row>
    <row r="195" spans="1:14" x14ac:dyDescent="0.25">
      <c r="A195" s="215"/>
      <c r="B195" s="25" t="s">
        <v>154</v>
      </c>
      <c r="C195" s="9">
        <v>0.25</v>
      </c>
      <c r="D195" s="9"/>
      <c r="E195" s="7"/>
    </row>
    <row r="196" spans="1:14" x14ac:dyDescent="0.25">
      <c r="A196" s="215"/>
      <c r="B196" s="47" t="s">
        <v>113</v>
      </c>
      <c r="C196" s="9">
        <v>0</v>
      </c>
      <c r="D196" s="9"/>
      <c r="E196" s="7"/>
    </row>
    <row r="197" spans="1:14" ht="31.5" x14ac:dyDescent="0.25">
      <c r="A197" s="215">
        <v>56</v>
      </c>
      <c r="B197" s="26" t="s">
        <v>155</v>
      </c>
      <c r="C197" s="7">
        <f>C198</f>
        <v>0.5</v>
      </c>
      <c r="D197" s="7">
        <f>D198+D199+D200</f>
        <v>0.5</v>
      </c>
      <c r="E197" s="7">
        <f>E198+E199+E200</f>
        <v>0</v>
      </c>
      <c r="F197" s="222"/>
      <c r="G197" s="223"/>
      <c r="H197" s="223"/>
      <c r="I197" s="223"/>
      <c r="J197" s="223"/>
      <c r="K197" s="223"/>
      <c r="L197" s="223"/>
      <c r="M197" s="223"/>
      <c r="N197" s="223"/>
    </row>
    <row r="198" spans="1:14" x14ac:dyDescent="0.25">
      <c r="A198" s="215"/>
      <c r="B198" s="25" t="s">
        <v>147</v>
      </c>
      <c r="C198" s="9">
        <v>0.5</v>
      </c>
      <c r="D198" s="9">
        <v>0.5</v>
      </c>
      <c r="E198" s="7"/>
      <c r="F198" s="222"/>
      <c r="G198" s="223"/>
      <c r="H198" s="223"/>
      <c r="I198" s="223"/>
      <c r="J198" s="223"/>
      <c r="K198" s="223"/>
      <c r="L198" s="223"/>
      <c r="M198" s="223"/>
      <c r="N198" s="223"/>
    </row>
    <row r="199" spans="1:14" x14ac:dyDescent="0.25">
      <c r="A199" s="215"/>
      <c r="B199" s="25" t="s">
        <v>154</v>
      </c>
      <c r="C199" s="9">
        <v>0.25</v>
      </c>
      <c r="D199" s="9"/>
      <c r="E199" s="7"/>
      <c r="F199" s="222"/>
      <c r="G199" s="223"/>
      <c r="H199" s="223"/>
      <c r="I199" s="223"/>
      <c r="J199" s="223"/>
      <c r="K199" s="223"/>
      <c r="L199" s="223"/>
      <c r="M199" s="223"/>
      <c r="N199" s="223"/>
    </row>
    <row r="200" spans="1:14" x14ac:dyDescent="0.25">
      <c r="A200" s="215"/>
      <c r="B200" s="47" t="s">
        <v>113</v>
      </c>
      <c r="C200" s="9">
        <v>0</v>
      </c>
      <c r="D200" s="9"/>
      <c r="E200" s="7"/>
    </row>
    <row r="201" spans="1:14" ht="47.25" x14ac:dyDescent="0.25">
      <c r="A201" s="215">
        <v>57</v>
      </c>
      <c r="B201" s="26" t="s">
        <v>156</v>
      </c>
      <c r="C201" s="7">
        <f>C202</f>
        <v>0.5</v>
      </c>
      <c r="D201" s="7">
        <f>D202+D203+D204</f>
        <v>0.5</v>
      </c>
      <c r="E201" s="7">
        <f>E202+E203+E204</f>
        <v>0</v>
      </c>
    </row>
    <row r="202" spans="1:14" x14ac:dyDescent="0.25">
      <c r="A202" s="215"/>
      <c r="B202" s="25" t="s">
        <v>147</v>
      </c>
      <c r="C202" s="9">
        <v>0.5</v>
      </c>
      <c r="D202" s="9">
        <v>0.5</v>
      </c>
      <c r="E202" s="7"/>
    </row>
    <row r="203" spans="1:14" x14ac:dyDescent="0.25">
      <c r="A203" s="215"/>
      <c r="B203" s="25" t="s">
        <v>154</v>
      </c>
      <c r="C203" s="9">
        <v>0.25</v>
      </c>
      <c r="D203" s="9"/>
      <c r="E203" s="7"/>
    </row>
    <row r="204" spans="1:14" x14ac:dyDescent="0.25">
      <c r="A204" s="215"/>
      <c r="B204" s="47" t="s">
        <v>113</v>
      </c>
      <c r="C204" s="9">
        <v>0</v>
      </c>
      <c r="D204" s="9"/>
      <c r="E204" s="7"/>
    </row>
    <row r="205" spans="1:14" ht="110.25" x14ac:dyDescent="0.25">
      <c r="A205" s="206">
        <v>58</v>
      </c>
      <c r="B205" s="54" t="s">
        <v>276</v>
      </c>
      <c r="C205" s="7">
        <v>0.5</v>
      </c>
      <c r="D205" s="7">
        <v>0.5</v>
      </c>
      <c r="E205" s="7"/>
    </row>
    <row r="206" spans="1:14" x14ac:dyDescent="0.25">
      <c r="A206" s="207"/>
      <c r="B206" s="25" t="s">
        <v>147</v>
      </c>
      <c r="C206" s="9">
        <v>0.5</v>
      </c>
      <c r="D206" s="7"/>
      <c r="E206" s="7"/>
    </row>
    <row r="207" spans="1:14" x14ac:dyDescent="0.25">
      <c r="A207" s="207"/>
      <c r="B207" s="25" t="s">
        <v>154</v>
      </c>
      <c r="C207" s="9">
        <v>0.25</v>
      </c>
      <c r="D207" s="7"/>
      <c r="E207" s="7"/>
    </row>
    <row r="208" spans="1:14" x14ac:dyDescent="0.25">
      <c r="A208" s="208"/>
      <c r="B208" s="47" t="s">
        <v>113</v>
      </c>
      <c r="C208" s="9">
        <v>0</v>
      </c>
      <c r="D208" s="7"/>
      <c r="E208" s="7"/>
    </row>
    <row r="209" spans="1:14" ht="75.75" customHeight="1" x14ac:dyDescent="0.25">
      <c r="A209" s="215">
        <v>59</v>
      </c>
      <c r="B209" s="26" t="s">
        <v>157</v>
      </c>
      <c r="C209" s="7">
        <f>C210</f>
        <v>0.5</v>
      </c>
      <c r="D209" s="7">
        <f>D210+D212</f>
        <v>0.5</v>
      </c>
      <c r="E209" s="7">
        <f>E210+E212</f>
        <v>0</v>
      </c>
    </row>
    <row r="210" spans="1:14" x14ac:dyDescent="0.25">
      <c r="A210" s="215"/>
      <c r="B210" s="25" t="s">
        <v>147</v>
      </c>
      <c r="C210" s="9">
        <v>0.5</v>
      </c>
      <c r="D210" s="9">
        <v>0.5</v>
      </c>
      <c r="E210" s="7"/>
    </row>
    <row r="211" spans="1:14" x14ac:dyDescent="0.25">
      <c r="A211" s="215"/>
      <c r="B211" s="25" t="s">
        <v>154</v>
      </c>
      <c r="C211" s="9">
        <v>0.25</v>
      </c>
      <c r="D211" s="9"/>
      <c r="E211" s="7"/>
    </row>
    <row r="212" spans="1:14" x14ac:dyDescent="0.25">
      <c r="A212" s="215"/>
      <c r="B212" s="47" t="s">
        <v>113</v>
      </c>
      <c r="C212" s="9">
        <v>0</v>
      </c>
      <c r="D212" s="9"/>
      <c r="E212" s="7"/>
    </row>
    <row r="213" spans="1:14" ht="153.75" customHeight="1" x14ac:dyDescent="0.25">
      <c r="A213" s="206">
        <v>60</v>
      </c>
      <c r="B213" s="47" t="s">
        <v>277</v>
      </c>
      <c r="C213" s="7">
        <v>0.5</v>
      </c>
      <c r="D213" s="7">
        <v>0.5</v>
      </c>
      <c r="E213" s="7"/>
      <c r="F213" s="222"/>
      <c r="G213" s="239"/>
      <c r="H213" s="239"/>
      <c r="I213" s="239"/>
      <c r="J213" s="239"/>
      <c r="K213" s="239"/>
      <c r="L213" s="239"/>
      <c r="M213" s="239"/>
    </row>
    <row r="214" spans="1:14" ht="15" customHeight="1" x14ac:dyDescent="0.25">
      <c r="A214" s="207"/>
      <c r="B214" s="25" t="s">
        <v>147</v>
      </c>
      <c r="C214" s="9">
        <v>0.5</v>
      </c>
      <c r="D214" s="7">
        <v>0.5</v>
      </c>
      <c r="E214" s="7"/>
      <c r="F214" s="13"/>
      <c r="G214" s="13"/>
      <c r="H214" s="13"/>
      <c r="I214" s="13"/>
      <c r="J214" s="13"/>
      <c r="K214" s="13"/>
      <c r="L214" s="13"/>
      <c r="M214" s="13"/>
    </row>
    <row r="215" spans="1:14" ht="19.5" customHeight="1" x14ac:dyDescent="0.25">
      <c r="A215" s="207"/>
      <c r="B215" s="25" t="s">
        <v>154</v>
      </c>
      <c r="C215" s="9">
        <v>0.25</v>
      </c>
      <c r="D215" s="7"/>
      <c r="E215" s="7"/>
      <c r="F215" s="13"/>
      <c r="G215" s="13"/>
      <c r="H215" s="13"/>
      <c r="I215" s="13"/>
      <c r="J215" s="13"/>
      <c r="K215" s="13"/>
      <c r="L215" s="13"/>
      <c r="M215" s="13"/>
    </row>
    <row r="216" spans="1:14" ht="18" customHeight="1" x14ac:dyDescent="0.25">
      <c r="A216" s="208"/>
      <c r="B216" s="47" t="s">
        <v>113</v>
      </c>
      <c r="C216" s="9">
        <v>0</v>
      </c>
      <c r="D216" s="7"/>
      <c r="E216" s="7"/>
      <c r="F216" s="13"/>
      <c r="G216" s="13"/>
      <c r="H216" s="13"/>
      <c r="I216" s="13"/>
      <c r="J216" s="13"/>
      <c r="K216" s="13"/>
      <c r="L216" s="13"/>
      <c r="M216" s="13"/>
    </row>
    <row r="217" spans="1:14" ht="97.5" customHeight="1" x14ac:dyDescent="0.25">
      <c r="A217" s="206">
        <v>61</v>
      </c>
      <c r="B217" s="47" t="s">
        <v>278</v>
      </c>
      <c r="C217" s="7">
        <f>C218+C219+C220</f>
        <v>0.75</v>
      </c>
      <c r="D217" s="7">
        <f>D218+D219+D220</f>
        <v>0.5</v>
      </c>
      <c r="E217" s="7">
        <f>E218+E219+E220</f>
        <v>0</v>
      </c>
    </row>
    <row r="218" spans="1:14" ht="31.5" x14ac:dyDescent="0.25">
      <c r="A218" s="207"/>
      <c r="B218" s="47" t="s">
        <v>158</v>
      </c>
      <c r="C218" s="9">
        <v>0.25</v>
      </c>
      <c r="D218" s="9">
        <v>0.25</v>
      </c>
      <c r="E218" s="7"/>
    </row>
    <row r="219" spans="1:14" ht="31.5" x14ac:dyDescent="0.25">
      <c r="A219" s="207"/>
      <c r="B219" s="47" t="s">
        <v>159</v>
      </c>
      <c r="C219" s="9">
        <v>0.25</v>
      </c>
      <c r="D219" s="9">
        <v>0</v>
      </c>
      <c r="E219" s="7"/>
    </row>
    <row r="220" spans="1:14" ht="31.5" x14ac:dyDescent="0.25">
      <c r="A220" s="208"/>
      <c r="B220" s="47" t="s">
        <v>160</v>
      </c>
      <c r="C220" s="9">
        <v>0.25</v>
      </c>
      <c r="D220" s="9">
        <v>0.25</v>
      </c>
      <c r="E220" s="7"/>
    </row>
    <row r="221" spans="1:14" ht="48" customHeight="1" x14ac:dyDescent="0.25">
      <c r="A221" s="215">
        <v>62</v>
      </c>
      <c r="B221" s="31" t="s">
        <v>161</v>
      </c>
      <c r="C221" s="7">
        <f>C222</f>
        <v>0.5</v>
      </c>
      <c r="D221" s="7">
        <f>D222+D223+D224</f>
        <v>0.5</v>
      </c>
      <c r="E221" s="7">
        <f>E222+E223+E224</f>
        <v>0</v>
      </c>
      <c r="F221" s="222"/>
      <c r="G221" s="223"/>
      <c r="H221" s="223"/>
      <c r="I221" s="223"/>
      <c r="J221" s="223"/>
      <c r="K221" s="223"/>
      <c r="L221" s="223"/>
      <c r="M221" s="223"/>
      <c r="N221" s="223"/>
    </row>
    <row r="222" spans="1:14" x14ac:dyDescent="0.25">
      <c r="A222" s="215"/>
      <c r="B222" s="44" t="s">
        <v>162</v>
      </c>
      <c r="C222" s="9">
        <v>0.5</v>
      </c>
      <c r="D222" s="9">
        <v>0.5</v>
      </c>
      <c r="E222" s="7"/>
      <c r="F222" s="222"/>
      <c r="G222" s="223"/>
      <c r="H222" s="223"/>
      <c r="I222" s="223"/>
      <c r="J222" s="223"/>
      <c r="K222" s="223"/>
      <c r="L222" s="223"/>
      <c r="M222" s="223"/>
      <c r="N222" s="223"/>
    </row>
    <row r="223" spans="1:14" x14ac:dyDescent="0.25">
      <c r="A223" s="215"/>
      <c r="B223" s="44" t="s">
        <v>163</v>
      </c>
      <c r="C223" s="9">
        <v>0.25</v>
      </c>
      <c r="D223" s="9"/>
      <c r="E223" s="7"/>
      <c r="F223" s="222"/>
      <c r="G223" s="223"/>
      <c r="H223" s="223"/>
      <c r="I223" s="223"/>
      <c r="J223" s="223"/>
      <c r="K223" s="223"/>
      <c r="L223" s="223"/>
      <c r="M223" s="223"/>
      <c r="N223" s="223"/>
    </row>
    <row r="224" spans="1:14" x14ac:dyDescent="0.25">
      <c r="A224" s="215"/>
      <c r="B224" s="25" t="s">
        <v>113</v>
      </c>
      <c r="C224" s="9">
        <v>0</v>
      </c>
      <c r="D224" s="9"/>
      <c r="E224" s="7"/>
    </row>
    <row r="225" spans="1:6" s="16" customFormat="1" ht="43.5" customHeight="1" x14ac:dyDescent="0.25">
      <c r="A225" s="39" t="s">
        <v>164</v>
      </c>
      <c r="B225" s="26" t="s">
        <v>165</v>
      </c>
      <c r="C225" s="7">
        <f>C226+C227+C233+C235+C245+C247</f>
        <v>6</v>
      </c>
      <c r="D225" s="7">
        <f>D226+D227+D233+D235+D245+D247</f>
        <v>6</v>
      </c>
      <c r="E225" s="7">
        <f>E226+E227+E233+E235+E245+E247</f>
        <v>0</v>
      </c>
      <c r="F225" s="15"/>
    </row>
    <row r="226" spans="1:6" s="18" customFormat="1" ht="47.25" x14ac:dyDescent="0.25">
      <c r="A226" s="39">
        <v>63</v>
      </c>
      <c r="B226" s="25" t="s">
        <v>166</v>
      </c>
      <c r="C226" s="7">
        <v>1</v>
      </c>
      <c r="D226" s="7">
        <v>1</v>
      </c>
      <c r="E226" s="7"/>
      <c r="F226" s="17"/>
    </row>
    <row r="227" spans="1:6" s="18" customFormat="1" ht="30" customHeight="1" x14ac:dyDescent="0.25">
      <c r="A227" s="215">
        <v>64</v>
      </c>
      <c r="B227" s="44" t="s">
        <v>167</v>
      </c>
      <c r="C227" s="7">
        <f>C228+C231</f>
        <v>1</v>
      </c>
      <c r="D227" s="7">
        <f>D228+D231</f>
        <v>1</v>
      </c>
      <c r="E227" s="7">
        <f>E228+E231</f>
        <v>0</v>
      </c>
      <c r="F227" s="17"/>
    </row>
    <row r="228" spans="1:6" s="8" customFormat="1" ht="20.25" customHeight="1" x14ac:dyDescent="0.25">
      <c r="A228" s="215"/>
      <c r="B228" s="32" t="s">
        <v>168</v>
      </c>
      <c r="C228" s="9">
        <f>C229+C230</f>
        <v>0.5</v>
      </c>
      <c r="D228" s="9">
        <v>0.5</v>
      </c>
      <c r="E228" s="9">
        <f>E229+E230</f>
        <v>0</v>
      </c>
    </row>
    <row r="229" spans="1:6" s="18" customFormat="1" ht="20.25" customHeight="1" x14ac:dyDescent="0.25">
      <c r="A229" s="215"/>
      <c r="B229" s="58" t="s">
        <v>169</v>
      </c>
      <c r="C229" s="9">
        <v>0.5</v>
      </c>
      <c r="D229" s="9">
        <v>0.5</v>
      </c>
      <c r="E229" s="7"/>
      <c r="F229" s="17"/>
    </row>
    <row r="230" spans="1:6" s="18" customFormat="1" ht="20.25" customHeight="1" x14ac:dyDescent="0.25">
      <c r="A230" s="215"/>
      <c r="B230" s="58" t="s">
        <v>170</v>
      </c>
      <c r="C230" s="9">
        <v>0</v>
      </c>
      <c r="D230" s="9"/>
      <c r="E230" s="7"/>
      <c r="F230" s="17"/>
    </row>
    <row r="231" spans="1:6" s="18" customFormat="1" ht="27" customHeight="1" x14ac:dyDescent="0.25">
      <c r="A231" s="215"/>
      <c r="B231" s="32" t="s">
        <v>171</v>
      </c>
      <c r="C231" s="9">
        <v>0.5</v>
      </c>
      <c r="D231" s="7">
        <v>0.5</v>
      </c>
      <c r="E231" s="7"/>
      <c r="F231" s="17"/>
    </row>
    <row r="232" spans="1:6" s="18" customFormat="1" x14ac:dyDescent="0.25">
      <c r="A232" s="215"/>
      <c r="B232" s="30" t="s">
        <v>172</v>
      </c>
      <c r="C232" s="7"/>
      <c r="D232" s="7"/>
      <c r="E232" s="7"/>
      <c r="F232" s="17"/>
    </row>
    <row r="233" spans="1:6" s="18" customFormat="1" ht="121.5" customHeight="1" x14ac:dyDescent="0.25">
      <c r="A233" s="206">
        <v>65</v>
      </c>
      <c r="B233" s="44" t="s">
        <v>173</v>
      </c>
      <c r="C233" s="7">
        <v>1</v>
      </c>
      <c r="D233" s="7">
        <v>1</v>
      </c>
      <c r="E233" s="7"/>
      <c r="F233" s="17"/>
    </row>
    <row r="234" spans="1:6" s="18" customFormat="1" ht="93.75" customHeight="1" x14ac:dyDescent="0.25">
      <c r="A234" s="208"/>
      <c r="B234" s="33" t="s">
        <v>174</v>
      </c>
      <c r="C234" s="7"/>
      <c r="D234" s="7"/>
      <c r="E234" s="7"/>
      <c r="F234" s="17"/>
    </row>
    <row r="235" spans="1:6" s="18" customFormat="1" ht="63" x14ac:dyDescent="0.25">
      <c r="A235" s="206">
        <v>66</v>
      </c>
      <c r="B235" s="25" t="s">
        <v>279</v>
      </c>
      <c r="C235" s="7">
        <f>C236+C237+C238+C240+C241+C242+C243+C244</f>
        <v>2</v>
      </c>
      <c r="D235" s="7">
        <f>SUM(D236:D244)</f>
        <v>2</v>
      </c>
      <c r="E235" s="7">
        <f>SUM(E236:E244)</f>
        <v>0</v>
      </c>
      <c r="F235" s="17"/>
    </row>
    <row r="236" spans="1:6" ht="44.25" customHeight="1" x14ac:dyDescent="0.25">
      <c r="A236" s="207"/>
      <c r="B236" s="34" t="s">
        <v>175</v>
      </c>
      <c r="C236" s="9">
        <v>0.25</v>
      </c>
      <c r="D236" s="9">
        <v>0.25</v>
      </c>
      <c r="E236" s="9"/>
    </row>
    <row r="237" spans="1:6" ht="44.25" customHeight="1" x14ac:dyDescent="0.25">
      <c r="A237" s="207"/>
      <c r="B237" s="34" t="s">
        <v>176</v>
      </c>
      <c r="C237" s="9">
        <v>0.25</v>
      </c>
      <c r="D237" s="9">
        <v>0.25</v>
      </c>
      <c r="E237" s="9"/>
    </row>
    <row r="238" spans="1:6" x14ac:dyDescent="0.25">
      <c r="A238" s="207"/>
      <c r="B238" s="34" t="s">
        <v>177</v>
      </c>
      <c r="C238" s="9">
        <v>0.25</v>
      </c>
      <c r="D238" s="9">
        <v>0.25</v>
      </c>
      <c r="E238" s="9"/>
    </row>
    <row r="239" spans="1:6" ht="47.25" x14ac:dyDescent="0.25">
      <c r="A239" s="207"/>
      <c r="B239" s="34" t="s">
        <v>178</v>
      </c>
      <c r="C239" s="9"/>
      <c r="D239" s="9"/>
      <c r="E239" s="9"/>
    </row>
    <row r="240" spans="1:6" ht="47.25" x14ac:dyDescent="0.25">
      <c r="A240" s="207"/>
      <c r="B240" s="34" t="s">
        <v>179</v>
      </c>
      <c r="C240" s="9">
        <v>0.25</v>
      </c>
      <c r="D240" s="9">
        <v>0.25</v>
      </c>
      <c r="E240" s="9"/>
    </row>
    <row r="241" spans="1:6" x14ac:dyDescent="0.25">
      <c r="A241" s="207"/>
      <c r="B241" s="34" t="s">
        <v>180</v>
      </c>
      <c r="C241" s="9">
        <v>0.25</v>
      </c>
      <c r="D241" s="9">
        <v>0.25</v>
      </c>
      <c r="E241" s="9"/>
    </row>
    <row r="242" spans="1:6" ht="31.5" x14ac:dyDescent="0.25">
      <c r="A242" s="207"/>
      <c r="B242" s="34" t="s">
        <v>350</v>
      </c>
      <c r="C242" s="9">
        <v>0.25</v>
      </c>
      <c r="D242" s="9">
        <v>0.25</v>
      </c>
      <c r="E242" s="9"/>
    </row>
    <row r="243" spans="1:6" ht="31.5" x14ac:dyDescent="0.25">
      <c r="A243" s="207"/>
      <c r="B243" s="34" t="s">
        <v>181</v>
      </c>
      <c r="C243" s="9">
        <v>0.25</v>
      </c>
      <c r="D243" s="9">
        <v>0.25</v>
      </c>
      <c r="E243" s="9"/>
    </row>
    <row r="244" spans="1:6" ht="31.5" x14ac:dyDescent="0.25">
      <c r="A244" s="208"/>
      <c r="B244" s="35" t="s">
        <v>298</v>
      </c>
      <c r="C244" s="9">
        <v>0.25</v>
      </c>
      <c r="D244" s="9">
        <v>0.25</v>
      </c>
      <c r="E244" s="9"/>
    </row>
    <row r="245" spans="1:6" ht="31.5" x14ac:dyDescent="0.25">
      <c r="A245" s="206">
        <v>67</v>
      </c>
      <c r="B245" s="34" t="s">
        <v>182</v>
      </c>
      <c r="C245" s="7">
        <v>0.5</v>
      </c>
      <c r="D245" s="7">
        <v>0.5</v>
      </c>
      <c r="E245" s="7"/>
    </row>
    <row r="246" spans="1:6" ht="63" x14ac:dyDescent="0.25">
      <c r="A246" s="208"/>
      <c r="B246" s="55" t="s">
        <v>183</v>
      </c>
      <c r="C246" s="7"/>
      <c r="D246" s="7"/>
      <c r="E246" s="7"/>
    </row>
    <row r="247" spans="1:6" ht="33" customHeight="1" x14ac:dyDescent="0.25">
      <c r="A247" s="206">
        <v>68</v>
      </c>
      <c r="B247" s="59" t="s">
        <v>184</v>
      </c>
      <c r="C247" s="7">
        <v>0.5</v>
      </c>
      <c r="D247" s="7">
        <v>0.5</v>
      </c>
      <c r="E247" s="7"/>
    </row>
    <row r="248" spans="1:6" ht="33.75" customHeight="1" x14ac:dyDescent="0.25">
      <c r="A248" s="208"/>
      <c r="B248" s="55" t="s">
        <v>185</v>
      </c>
      <c r="C248" s="7"/>
      <c r="D248" s="7"/>
      <c r="E248" s="7"/>
    </row>
    <row r="249" spans="1:6" s="5" customFormat="1" x14ac:dyDescent="0.25">
      <c r="A249" s="134" t="s">
        <v>186</v>
      </c>
      <c r="B249" s="138" t="s">
        <v>187</v>
      </c>
      <c r="C249" s="136">
        <f>C250+C251+C256+C262+C263+C267+C274</f>
        <v>11</v>
      </c>
      <c r="D249" s="136">
        <f>SUM(D250,D251,D256,D262,D263,D267,D274)</f>
        <v>11</v>
      </c>
      <c r="E249" s="136">
        <v>0</v>
      </c>
      <c r="F249" s="19"/>
    </row>
    <row r="250" spans="1:6" s="5" customFormat="1" ht="47.25" x14ac:dyDescent="0.25">
      <c r="A250" s="126">
        <v>69</v>
      </c>
      <c r="B250" s="129" t="s">
        <v>313</v>
      </c>
      <c r="C250" s="95">
        <v>1</v>
      </c>
      <c r="D250" s="96">
        <v>1</v>
      </c>
      <c r="E250" s="96"/>
      <c r="F250" s="19"/>
    </row>
    <row r="251" spans="1:6" s="5" customFormat="1" ht="31.5" x14ac:dyDescent="0.25">
      <c r="A251" s="216">
        <v>70</v>
      </c>
      <c r="B251" s="97" t="s">
        <v>314</v>
      </c>
      <c r="C251" s="95">
        <f>C252</f>
        <v>1.5</v>
      </c>
      <c r="D251" s="96">
        <f>D252+D253+D254</f>
        <v>1.5</v>
      </c>
      <c r="E251" s="96">
        <f>E252+E253+E254</f>
        <v>0</v>
      </c>
      <c r="F251" s="19"/>
    </row>
    <row r="252" spans="1:6" s="5" customFormat="1" x14ac:dyDescent="0.25">
      <c r="A252" s="217"/>
      <c r="B252" s="97" t="s">
        <v>315</v>
      </c>
      <c r="C252" s="98">
        <v>1.5</v>
      </c>
      <c r="D252" s="99">
        <v>1.5</v>
      </c>
      <c r="E252" s="96"/>
      <c r="F252" s="19"/>
    </row>
    <row r="253" spans="1:6" s="5" customFormat="1" x14ac:dyDescent="0.25">
      <c r="A253" s="217"/>
      <c r="B253" s="97" t="s">
        <v>316</v>
      </c>
      <c r="C253" s="98">
        <v>1</v>
      </c>
      <c r="D253" s="99"/>
      <c r="E253" s="96"/>
      <c r="F253" s="19"/>
    </row>
    <row r="254" spans="1:6" s="5" customFormat="1" x14ac:dyDescent="0.25">
      <c r="A254" s="217"/>
      <c r="B254" s="97" t="s">
        <v>317</v>
      </c>
      <c r="C254" s="98">
        <v>0.25</v>
      </c>
      <c r="D254" s="99"/>
      <c r="E254" s="96"/>
      <c r="F254" s="19"/>
    </row>
    <row r="255" spans="1:6" s="5" customFormat="1" x14ac:dyDescent="0.25">
      <c r="A255" s="218"/>
      <c r="B255" s="100" t="s">
        <v>358</v>
      </c>
      <c r="C255" s="98"/>
      <c r="D255" s="99"/>
      <c r="E255" s="96"/>
      <c r="F255" s="19"/>
    </row>
    <row r="256" spans="1:6" s="5" customFormat="1" x14ac:dyDescent="0.25">
      <c r="A256" s="219">
        <v>71</v>
      </c>
      <c r="B256" s="101" t="s">
        <v>318</v>
      </c>
      <c r="C256" s="95">
        <f>C257+C260+C261</f>
        <v>1</v>
      </c>
      <c r="D256" s="96">
        <f>D258+D259+D260+D261</f>
        <v>1</v>
      </c>
      <c r="E256" s="96">
        <f>E258+E259+E260+E261</f>
        <v>0</v>
      </c>
      <c r="F256" s="19"/>
    </row>
    <row r="257" spans="1:6" s="5" customFormat="1" x14ac:dyDescent="0.25">
      <c r="A257" s="219"/>
      <c r="B257" s="102" t="s">
        <v>319</v>
      </c>
      <c r="C257" s="98">
        <f>C258</f>
        <v>0.5</v>
      </c>
      <c r="D257" s="99">
        <v>0.5</v>
      </c>
      <c r="E257" s="99"/>
      <c r="F257" s="19"/>
    </row>
    <row r="258" spans="1:6" s="5" customFormat="1" ht="31.5" x14ac:dyDescent="0.25">
      <c r="A258" s="219"/>
      <c r="B258" s="103" t="s">
        <v>359</v>
      </c>
      <c r="C258" s="132">
        <v>0.5</v>
      </c>
      <c r="D258" s="99">
        <v>0.25</v>
      </c>
      <c r="E258" s="99"/>
      <c r="F258" s="19"/>
    </row>
    <row r="259" spans="1:6" s="5" customFormat="1" ht="31.5" x14ac:dyDescent="0.25">
      <c r="A259" s="219"/>
      <c r="B259" s="103" t="s">
        <v>360</v>
      </c>
      <c r="C259" s="98">
        <v>0.25</v>
      </c>
      <c r="D259" s="99">
        <v>0.25</v>
      </c>
      <c r="E259" s="99"/>
      <c r="F259" s="19"/>
    </row>
    <row r="260" spans="1:6" s="5" customFormat="1" ht="31.5" x14ac:dyDescent="0.25">
      <c r="A260" s="219"/>
      <c r="B260" s="103" t="s">
        <v>320</v>
      </c>
      <c r="C260" s="104">
        <v>0.25</v>
      </c>
      <c r="D260" s="105">
        <v>0.25</v>
      </c>
      <c r="E260" s="105"/>
      <c r="F260" s="19"/>
    </row>
    <row r="261" spans="1:6" s="5" customFormat="1" x14ac:dyDescent="0.25">
      <c r="A261" s="219"/>
      <c r="B261" s="103" t="s">
        <v>321</v>
      </c>
      <c r="C261" s="104">
        <v>0.25</v>
      </c>
      <c r="D261" s="105">
        <v>0.25</v>
      </c>
      <c r="E261" s="105"/>
      <c r="F261" s="19"/>
    </row>
    <row r="262" spans="1:6" s="5" customFormat="1" ht="47.25" x14ac:dyDescent="0.25">
      <c r="A262" s="126">
        <v>72</v>
      </c>
      <c r="B262" s="106" t="s">
        <v>322</v>
      </c>
      <c r="C262" s="95">
        <v>1</v>
      </c>
      <c r="D262" s="96">
        <v>1</v>
      </c>
      <c r="E262" s="96"/>
      <c r="F262" s="19"/>
    </row>
    <row r="263" spans="1:6" s="5" customFormat="1" x14ac:dyDescent="0.25">
      <c r="A263" s="219">
        <v>73</v>
      </c>
      <c r="B263" s="107" t="s">
        <v>323</v>
      </c>
      <c r="C263" s="95">
        <f>C264+C265+C266</f>
        <v>2</v>
      </c>
      <c r="D263" s="96">
        <f>D264+D265+D266</f>
        <v>2</v>
      </c>
      <c r="E263" s="96">
        <f>E264+E265+E266</f>
        <v>0</v>
      </c>
      <c r="F263" s="19"/>
    </row>
    <row r="264" spans="1:6" s="5" customFormat="1" ht="63" x14ac:dyDescent="0.25">
      <c r="A264" s="219"/>
      <c r="B264" s="97" t="s">
        <v>361</v>
      </c>
      <c r="C264" s="98">
        <v>1</v>
      </c>
      <c r="D264" s="99">
        <v>1</v>
      </c>
      <c r="E264" s="99"/>
      <c r="F264" s="19"/>
    </row>
    <row r="265" spans="1:6" s="5" customFormat="1" ht="63" x14ac:dyDescent="0.25">
      <c r="A265" s="219"/>
      <c r="B265" s="108" t="s">
        <v>362</v>
      </c>
      <c r="C265" s="98">
        <v>0.5</v>
      </c>
      <c r="D265" s="99">
        <v>0.5</v>
      </c>
      <c r="E265" s="99"/>
      <c r="F265" s="19"/>
    </row>
    <row r="266" spans="1:6" s="5" customFormat="1" ht="94.5" x14ac:dyDescent="0.25">
      <c r="A266" s="219"/>
      <c r="B266" s="108" t="s">
        <v>324</v>
      </c>
      <c r="C266" s="98">
        <v>0.5</v>
      </c>
      <c r="D266" s="99">
        <v>0.5</v>
      </c>
      <c r="E266" s="99"/>
      <c r="F266" s="19"/>
    </row>
    <row r="267" spans="1:6" s="5" customFormat="1" x14ac:dyDescent="0.25">
      <c r="A267" s="216">
        <v>74</v>
      </c>
      <c r="B267" s="101" t="s">
        <v>325</v>
      </c>
      <c r="C267" s="95">
        <f>SUM(C268, C270,C272)</f>
        <v>3</v>
      </c>
      <c r="D267" s="96">
        <f>D268+D270+D272</f>
        <v>3</v>
      </c>
      <c r="E267" s="96">
        <f>E268+E269</f>
        <v>0</v>
      </c>
      <c r="F267" s="19"/>
    </row>
    <row r="268" spans="1:6" s="5" customFormat="1" ht="31.5" x14ac:dyDescent="0.25">
      <c r="A268" s="217"/>
      <c r="B268" s="109" t="s">
        <v>326</v>
      </c>
      <c r="C268" s="96">
        <v>1.5</v>
      </c>
      <c r="D268" s="96">
        <v>1.5</v>
      </c>
      <c r="E268" s="96"/>
      <c r="F268" s="19"/>
    </row>
    <row r="269" spans="1:6" s="5" customFormat="1" ht="47.25" x14ac:dyDescent="0.25">
      <c r="A269" s="217"/>
      <c r="B269" s="110" t="s">
        <v>327</v>
      </c>
      <c r="C269" s="96"/>
      <c r="D269" s="96"/>
      <c r="E269" s="96"/>
      <c r="F269" s="19"/>
    </row>
    <row r="270" spans="1:6" s="5" customFormat="1" ht="31.5" x14ac:dyDescent="0.25">
      <c r="A270" s="217"/>
      <c r="B270" s="109" t="s">
        <v>328</v>
      </c>
      <c r="C270" s="96">
        <v>1</v>
      </c>
      <c r="D270" s="96">
        <v>1</v>
      </c>
      <c r="E270" s="96"/>
      <c r="F270" s="19"/>
    </row>
    <row r="271" spans="1:6" s="5" customFormat="1" ht="47.25" x14ac:dyDescent="0.25">
      <c r="A271" s="217"/>
      <c r="B271" s="110" t="s">
        <v>363</v>
      </c>
      <c r="C271" s="96"/>
      <c r="D271" s="96"/>
      <c r="E271" s="96"/>
      <c r="F271" s="19"/>
    </row>
    <row r="272" spans="1:6" s="5" customFormat="1" x14ac:dyDescent="0.25">
      <c r="A272" s="217"/>
      <c r="B272" s="109" t="s">
        <v>329</v>
      </c>
      <c r="C272" s="96">
        <v>0.5</v>
      </c>
      <c r="D272" s="96">
        <v>0.5</v>
      </c>
      <c r="E272" s="96"/>
      <c r="F272" s="19"/>
    </row>
    <row r="273" spans="1:16" s="5" customFormat="1" ht="47.25" x14ac:dyDescent="0.25">
      <c r="A273" s="218"/>
      <c r="B273" s="110" t="s">
        <v>363</v>
      </c>
      <c r="C273" s="96"/>
      <c r="D273" s="96"/>
      <c r="E273" s="96"/>
      <c r="F273" s="19"/>
    </row>
    <row r="274" spans="1:16" s="5" customFormat="1" x14ac:dyDescent="0.25">
      <c r="A274" s="216">
        <v>75</v>
      </c>
      <c r="B274" s="101" t="s">
        <v>330</v>
      </c>
      <c r="C274" s="95">
        <f>C275+C276+C277</f>
        <v>1.5</v>
      </c>
      <c r="D274" s="96">
        <f t="shared" ref="D274:E274" si="3">D275+D276+D277</f>
        <v>1.5</v>
      </c>
      <c r="E274" s="96">
        <f t="shared" si="3"/>
        <v>0</v>
      </c>
      <c r="F274" s="19"/>
    </row>
    <row r="275" spans="1:16" s="5" customFormat="1" ht="47.25" x14ac:dyDescent="0.25">
      <c r="A275" s="217"/>
      <c r="B275" s="108" t="s">
        <v>364</v>
      </c>
      <c r="C275" s="98">
        <v>0.5</v>
      </c>
      <c r="D275" s="99">
        <v>0.5</v>
      </c>
      <c r="E275" s="96"/>
      <c r="F275" s="19"/>
    </row>
    <row r="276" spans="1:16" s="5" customFormat="1" ht="31.5" x14ac:dyDescent="0.25">
      <c r="A276" s="217"/>
      <c r="B276" s="106" t="s">
        <v>331</v>
      </c>
      <c r="C276" s="98">
        <v>0.5</v>
      </c>
      <c r="D276" s="99">
        <v>0.5</v>
      </c>
      <c r="E276" s="96"/>
      <c r="F276" s="19"/>
    </row>
    <row r="277" spans="1:16" s="5" customFormat="1" ht="31.5" x14ac:dyDescent="0.25">
      <c r="A277" s="218"/>
      <c r="B277" s="106" t="s">
        <v>332</v>
      </c>
      <c r="C277" s="98">
        <v>0.5</v>
      </c>
      <c r="D277" s="99">
        <v>0.5</v>
      </c>
      <c r="E277" s="96"/>
      <c r="F277" s="19"/>
    </row>
    <row r="278" spans="1:16" s="5" customFormat="1" x14ac:dyDescent="0.25">
      <c r="A278" s="134" t="s">
        <v>188</v>
      </c>
      <c r="B278" s="138" t="s">
        <v>189</v>
      </c>
      <c r="C278" s="136">
        <f>C279+C288+C293+C298</f>
        <v>5</v>
      </c>
      <c r="D278" s="136">
        <f>D279+D288+D293+D298</f>
        <v>5</v>
      </c>
      <c r="E278" s="136">
        <f>E279+E288+E293+E298</f>
        <v>0</v>
      </c>
    </row>
    <row r="279" spans="1:16" ht="26.25" customHeight="1" x14ac:dyDescent="0.25">
      <c r="A279" s="206">
        <v>76</v>
      </c>
      <c r="B279" s="26" t="s">
        <v>190</v>
      </c>
      <c r="C279" s="7">
        <f>C280+C284</f>
        <v>2</v>
      </c>
      <c r="D279" s="7">
        <f t="shared" ref="D279:E279" si="4">D280+D284</f>
        <v>2</v>
      </c>
      <c r="E279" s="7">
        <f t="shared" si="4"/>
        <v>0</v>
      </c>
      <c r="F279" s="20"/>
    </row>
    <row r="280" spans="1:16" ht="63" x14ac:dyDescent="0.25">
      <c r="A280" s="207"/>
      <c r="B280" s="60" t="s">
        <v>280</v>
      </c>
      <c r="C280" s="7">
        <v>1</v>
      </c>
      <c r="D280" s="7">
        <v>1</v>
      </c>
      <c r="E280" s="7"/>
    </row>
    <row r="281" spans="1:16" x14ac:dyDescent="0.25">
      <c r="A281" s="207"/>
      <c r="B281" s="61" t="s">
        <v>191</v>
      </c>
      <c r="C281" s="9">
        <v>1</v>
      </c>
      <c r="D281" s="9">
        <v>1</v>
      </c>
      <c r="E281" s="9"/>
    </row>
    <row r="282" spans="1:16" x14ac:dyDescent="0.25">
      <c r="A282" s="207"/>
      <c r="B282" s="61" t="s">
        <v>192</v>
      </c>
      <c r="C282" s="9">
        <v>0.5</v>
      </c>
      <c r="D282" s="9"/>
      <c r="E282" s="9"/>
    </row>
    <row r="283" spans="1:16" s="1" customFormat="1" x14ac:dyDescent="0.25">
      <c r="A283" s="207"/>
      <c r="B283" s="61" t="s">
        <v>193</v>
      </c>
      <c r="C283" s="9">
        <v>0</v>
      </c>
      <c r="D283" s="9"/>
      <c r="E283" s="9"/>
      <c r="G283" s="2"/>
      <c r="H283" s="2"/>
      <c r="I283" s="2"/>
      <c r="J283" s="2"/>
      <c r="K283" s="2"/>
      <c r="L283" s="2"/>
      <c r="M283" s="2"/>
      <c r="N283" s="2"/>
      <c r="O283" s="2"/>
      <c r="P283" s="2"/>
    </row>
    <row r="284" spans="1:16" s="1" customFormat="1" ht="37.5" customHeight="1" x14ac:dyDescent="0.25">
      <c r="A284" s="207"/>
      <c r="B284" s="60" t="s">
        <v>281</v>
      </c>
      <c r="C284" s="7">
        <v>1</v>
      </c>
      <c r="D284" s="7">
        <v>1</v>
      </c>
      <c r="E284" s="7"/>
      <c r="G284" s="2"/>
      <c r="H284" s="2"/>
      <c r="I284" s="2"/>
      <c r="J284" s="2"/>
      <c r="K284" s="2"/>
      <c r="L284" s="2"/>
      <c r="M284" s="2"/>
      <c r="N284" s="2"/>
      <c r="O284" s="2"/>
      <c r="P284" s="2"/>
    </row>
    <row r="285" spans="1:16" s="1" customFormat="1" ht="24" customHeight="1" x14ac:dyDescent="0.25">
      <c r="A285" s="207"/>
      <c r="B285" s="61" t="s">
        <v>194</v>
      </c>
      <c r="C285" s="62">
        <v>1</v>
      </c>
      <c r="D285" s="62"/>
      <c r="E285" s="62"/>
      <c r="G285" s="2"/>
      <c r="H285" s="2"/>
      <c r="I285" s="2"/>
      <c r="J285" s="2"/>
      <c r="K285" s="2"/>
      <c r="L285" s="2"/>
      <c r="M285" s="2"/>
      <c r="N285" s="2"/>
      <c r="O285" s="2"/>
      <c r="P285" s="2"/>
    </row>
    <row r="286" spans="1:16" s="1" customFormat="1" ht="24" customHeight="1" x14ac:dyDescent="0.25">
      <c r="A286" s="207"/>
      <c r="B286" s="61" t="s">
        <v>195</v>
      </c>
      <c r="C286" s="62">
        <v>0.5</v>
      </c>
      <c r="D286" s="62"/>
      <c r="E286" s="62"/>
      <c r="G286" s="2"/>
      <c r="H286" s="2"/>
      <c r="I286" s="2"/>
      <c r="J286" s="2"/>
      <c r="K286" s="2"/>
      <c r="L286" s="2"/>
      <c r="M286" s="2"/>
      <c r="N286" s="2"/>
      <c r="O286" s="2"/>
      <c r="P286" s="2"/>
    </row>
    <row r="287" spans="1:16" s="1" customFormat="1" ht="24" customHeight="1" x14ac:dyDescent="0.25">
      <c r="A287" s="208"/>
      <c r="B287" s="61" t="s">
        <v>196</v>
      </c>
      <c r="C287" s="62">
        <v>0</v>
      </c>
      <c r="D287" s="62"/>
      <c r="E287" s="62"/>
      <c r="G287" s="2"/>
      <c r="H287" s="2"/>
      <c r="I287" s="2"/>
      <c r="J287" s="2"/>
      <c r="K287" s="2"/>
      <c r="L287" s="2"/>
      <c r="M287" s="2"/>
      <c r="N287" s="2"/>
      <c r="O287" s="2"/>
      <c r="P287" s="2"/>
    </row>
    <row r="288" spans="1:16" s="1" customFormat="1" x14ac:dyDescent="0.25">
      <c r="A288" s="206">
        <v>77</v>
      </c>
      <c r="B288" s="26" t="s">
        <v>197</v>
      </c>
      <c r="C288" s="220">
        <v>1</v>
      </c>
      <c r="D288" s="220">
        <v>1</v>
      </c>
      <c r="E288" s="220">
        <f t="shared" ref="E288" si="5">E289</f>
        <v>0</v>
      </c>
      <c r="G288" s="2"/>
      <c r="H288" s="2"/>
      <c r="I288" s="2"/>
      <c r="J288" s="2"/>
      <c r="K288" s="2"/>
      <c r="L288" s="2"/>
      <c r="M288" s="2"/>
      <c r="N288" s="2"/>
      <c r="O288" s="2"/>
      <c r="P288" s="2"/>
    </row>
    <row r="289" spans="1:16" s="1" customFormat="1" ht="63" x14ac:dyDescent="0.25">
      <c r="A289" s="207"/>
      <c r="B289" s="25" t="s">
        <v>282</v>
      </c>
      <c r="C289" s="221"/>
      <c r="D289" s="221"/>
      <c r="E289" s="221"/>
      <c r="G289" s="2"/>
      <c r="H289" s="2"/>
      <c r="I289" s="2"/>
      <c r="J289" s="2"/>
      <c r="K289" s="2"/>
      <c r="L289" s="2"/>
      <c r="M289" s="2"/>
      <c r="N289" s="2"/>
      <c r="O289" s="2"/>
      <c r="P289" s="2"/>
    </row>
    <row r="290" spans="1:16" s="1" customFormat="1" x14ac:dyDescent="0.25">
      <c r="A290" s="207"/>
      <c r="B290" s="30" t="s">
        <v>198</v>
      </c>
      <c r="C290" s="9">
        <v>1</v>
      </c>
      <c r="D290" s="9">
        <v>1</v>
      </c>
      <c r="E290" s="7"/>
      <c r="G290" s="2"/>
      <c r="H290" s="2"/>
      <c r="I290" s="2"/>
      <c r="J290" s="2"/>
      <c r="K290" s="2"/>
      <c r="L290" s="2"/>
      <c r="M290" s="2"/>
      <c r="N290" s="2"/>
      <c r="O290" s="2"/>
      <c r="P290" s="2"/>
    </row>
    <row r="291" spans="1:16" s="1" customFormat="1" ht="31.5" x14ac:dyDescent="0.25">
      <c r="A291" s="207"/>
      <c r="B291" s="25" t="s">
        <v>199</v>
      </c>
      <c r="C291" s="9">
        <v>0.5</v>
      </c>
      <c r="D291" s="9"/>
      <c r="E291" s="7"/>
      <c r="G291" s="2"/>
      <c r="H291" s="2"/>
      <c r="I291" s="2"/>
      <c r="J291" s="2"/>
      <c r="K291" s="2"/>
      <c r="L291" s="2"/>
      <c r="M291" s="2"/>
      <c r="N291" s="2"/>
      <c r="O291" s="2"/>
      <c r="P291" s="2"/>
    </row>
    <row r="292" spans="1:16" s="1" customFormat="1" x14ac:dyDescent="0.25">
      <c r="A292" s="208"/>
      <c r="B292" s="25" t="s">
        <v>200</v>
      </c>
      <c r="C292" s="9">
        <v>0</v>
      </c>
      <c r="D292" s="9"/>
      <c r="E292" s="7"/>
      <c r="G292" s="2"/>
      <c r="H292" s="2"/>
      <c r="I292" s="2"/>
      <c r="J292" s="2"/>
      <c r="K292" s="2"/>
      <c r="L292" s="2"/>
      <c r="M292" s="2"/>
      <c r="N292" s="2"/>
      <c r="O292" s="2"/>
      <c r="P292" s="2"/>
    </row>
    <row r="293" spans="1:16" s="1" customFormat="1" x14ac:dyDescent="0.25">
      <c r="A293" s="206">
        <v>78</v>
      </c>
      <c r="B293" s="26" t="s">
        <v>201</v>
      </c>
      <c r="C293" s="7">
        <v>1</v>
      </c>
      <c r="D293" s="7">
        <f t="shared" ref="D293:E293" si="6">D294</f>
        <v>1</v>
      </c>
      <c r="E293" s="7">
        <f t="shared" si="6"/>
        <v>0</v>
      </c>
      <c r="G293" s="2"/>
      <c r="H293" s="2"/>
      <c r="I293" s="2"/>
      <c r="J293" s="2"/>
      <c r="K293" s="2"/>
      <c r="L293" s="2"/>
      <c r="M293" s="2"/>
      <c r="N293" s="2"/>
      <c r="O293" s="2"/>
      <c r="P293" s="2"/>
    </row>
    <row r="294" spans="1:16" s="1" customFormat="1" ht="47.25" x14ac:dyDescent="0.25">
      <c r="A294" s="207"/>
      <c r="B294" s="25" t="s">
        <v>283</v>
      </c>
      <c r="C294" s="9">
        <v>1</v>
      </c>
      <c r="D294" s="9">
        <v>1</v>
      </c>
      <c r="E294" s="9"/>
      <c r="G294" s="2"/>
      <c r="H294" s="2"/>
      <c r="I294" s="2"/>
      <c r="J294" s="2"/>
      <c r="K294" s="2"/>
      <c r="L294" s="2"/>
      <c r="M294" s="2"/>
      <c r="N294" s="2"/>
      <c r="O294" s="2"/>
      <c r="P294" s="2"/>
    </row>
    <row r="295" spans="1:16" s="1" customFormat="1" x14ac:dyDescent="0.25">
      <c r="A295" s="207"/>
      <c r="B295" s="25" t="s">
        <v>202</v>
      </c>
      <c r="C295" s="9">
        <v>1</v>
      </c>
      <c r="D295" s="9"/>
      <c r="E295" s="9"/>
      <c r="G295" s="2"/>
      <c r="H295" s="2"/>
      <c r="I295" s="2"/>
      <c r="J295" s="2"/>
      <c r="K295" s="2"/>
      <c r="L295" s="2"/>
      <c r="M295" s="2"/>
      <c r="N295" s="2"/>
      <c r="O295" s="2"/>
      <c r="P295" s="2"/>
    </row>
    <row r="296" spans="1:16" s="1" customFormat="1" x14ac:dyDescent="0.25">
      <c r="A296" s="207"/>
      <c r="B296" s="25" t="s">
        <v>203</v>
      </c>
      <c r="C296" s="9">
        <v>0.5</v>
      </c>
      <c r="D296" s="9"/>
      <c r="E296" s="9"/>
      <c r="G296" s="2"/>
      <c r="H296" s="2"/>
      <c r="I296" s="2"/>
      <c r="J296" s="2"/>
      <c r="K296" s="2"/>
      <c r="L296" s="2"/>
      <c r="M296" s="2"/>
      <c r="N296" s="2"/>
      <c r="O296" s="2"/>
      <c r="P296" s="2"/>
    </row>
    <row r="297" spans="1:16" s="1" customFormat="1" x14ac:dyDescent="0.25">
      <c r="A297" s="208"/>
      <c r="B297" s="25" t="s">
        <v>204</v>
      </c>
      <c r="C297" s="9">
        <v>0</v>
      </c>
      <c r="D297" s="9"/>
      <c r="E297" s="9"/>
      <c r="G297" s="2"/>
      <c r="H297" s="2"/>
      <c r="I297" s="2"/>
      <c r="J297" s="2"/>
      <c r="K297" s="2"/>
      <c r="L297" s="2"/>
      <c r="M297" s="2"/>
      <c r="N297" s="2"/>
      <c r="O297" s="2"/>
      <c r="P297" s="2"/>
    </row>
    <row r="298" spans="1:16" s="1" customFormat="1" ht="47.25" x14ac:dyDescent="0.25">
      <c r="A298" s="206">
        <v>79</v>
      </c>
      <c r="B298" s="26" t="s">
        <v>284</v>
      </c>
      <c r="C298" s="7">
        <v>1</v>
      </c>
      <c r="D298" s="7">
        <f>D299+D300</f>
        <v>1</v>
      </c>
      <c r="E298" s="7">
        <f>E299+E300</f>
        <v>0</v>
      </c>
      <c r="G298" s="2"/>
      <c r="H298" s="2"/>
      <c r="I298" s="2"/>
      <c r="J298" s="2"/>
      <c r="K298" s="2"/>
      <c r="L298" s="2"/>
      <c r="M298" s="2"/>
      <c r="N298" s="2"/>
      <c r="O298" s="2"/>
      <c r="P298" s="2"/>
    </row>
    <row r="299" spans="1:16" x14ac:dyDescent="0.25">
      <c r="A299" s="207"/>
      <c r="B299" s="47" t="s">
        <v>353</v>
      </c>
      <c r="C299" s="63">
        <v>1</v>
      </c>
      <c r="D299" s="63">
        <v>1</v>
      </c>
      <c r="E299" s="9"/>
    </row>
    <row r="300" spans="1:16" x14ac:dyDescent="0.25">
      <c r="A300" s="207"/>
      <c r="B300" s="47" t="s">
        <v>352</v>
      </c>
      <c r="C300" s="63">
        <v>0.75</v>
      </c>
      <c r="D300" s="63"/>
      <c r="E300" s="9"/>
    </row>
    <row r="301" spans="1:16" x14ac:dyDescent="0.25">
      <c r="A301" s="207"/>
      <c r="B301" s="47" t="s">
        <v>355</v>
      </c>
      <c r="C301" s="94">
        <v>0.5</v>
      </c>
      <c r="D301" s="94"/>
      <c r="E301" s="9"/>
    </row>
    <row r="302" spans="1:16" x14ac:dyDescent="0.25">
      <c r="A302" s="208"/>
      <c r="B302" s="47" t="s">
        <v>354</v>
      </c>
      <c r="C302" s="94">
        <v>0</v>
      </c>
      <c r="D302" s="94"/>
      <c r="E302" s="9"/>
    </row>
    <row r="303" spans="1:16" s="6" customFormat="1" x14ac:dyDescent="0.25">
      <c r="A303" s="139" t="s">
        <v>205</v>
      </c>
      <c r="B303" s="140" t="s">
        <v>206</v>
      </c>
      <c r="C303" s="141">
        <f>C304++C312+C329</f>
        <v>5</v>
      </c>
      <c r="D303" s="141">
        <f>D304+D312+D329</f>
        <v>5</v>
      </c>
      <c r="E303" s="136">
        <f>E304+E312+E329</f>
        <v>2</v>
      </c>
      <c r="F303" s="229"/>
      <c r="G303" s="230"/>
      <c r="H303" s="230"/>
      <c r="I303" s="230"/>
      <c r="J303" s="230"/>
    </row>
    <row r="304" spans="1:16" x14ac:dyDescent="0.25">
      <c r="A304" s="36" t="s">
        <v>207</v>
      </c>
      <c r="B304" s="54" t="s">
        <v>208</v>
      </c>
      <c r="C304" s="64">
        <f>C305+C310+C311</f>
        <v>2</v>
      </c>
      <c r="D304" s="64">
        <f>D305+D310+D311</f>
        <v>2</v>
      </c>
      <c r="E304" s="65">
        <f>D304</f>
        <v>2</v>
      </c>
    </row>
    <row r="305" spans="1:5" ht="54" customHeight="1" x14ac:dyDescent="0.25">
      <c r="A305" s="226">
        <v>80</v>
      </c>
      <c r="B305" s="25" t="s">
        <v>285</v>
      </c>
      <c r="C305" s="38">
        <v>1</v>
      </c>
      <c r="D305" s="38">
        <f>D306+D307+D308</f>
        <v>1</v>
      </c>
      <c r="E305" s="38">
        <f>E306+E307+E308</f>
        <v>0</v>
      </c>
    </row>
    <row r="306" spans="1:5" x14ac:dyDescent="0.25">
      <c r="A306" s="226"/>
      <c r="B306" s="25" t="s">
        <v>209</v>
      </c>
      <c r="C306" s="66">
        <v>1</v>
      </c>
      <c r="D306" s="66">
        <v>1</v>
      </c>
      <c r="E306" s="66"/>
    </row>
    <row r="307" spans="1:5" x14ac:dyDescent="0.25">
      <c r="A307" s="226"/>
      <c r="B307" s="25" t="s">
        <v>210</v>
      </c>
      <c r="C307" s="66">
        <v>0.5</v>
      </c>
      <c r="D307" s="66"/>
      <c r="E307" s="9"/>
    </row>
    <row r="308" spans="1:5" x14ac:dyDescent="0.25">
      <c r="A308" s="226"/>
      <c r="B308" s="25" t="s">
        <v>113</v>
      </c>
      <c r="C308" s="66">
        <v>0</v>
      </c>
      <c r="D308" s="66"/>
      <c r="E308" s="9"/>
    </row>
    <row r="309" spans="1:5" ht="31.5" x14ac:dyDescent="0.25">
      <c r="A309" s="226"/>
      <c r="B309" s="67" t="s">
        <v>286</v>
      </c>
      <c r="C309" s="68"/>
      <c r="D309" s="68"/>
      <c r="E309" s="9"/>
    </row>
    <row r="310" spans="1:5" ht="48" customHeight="1" x14ac:dyDescent="0.25">
      <c r="A310" s="36">
        <v>81</v>
      </c>
      <c r="B310" s="69" t="s">
        <v>356</v>
      </c>
      <c r="C310" s="68">
        <v>0.5</v>
      </c>
      <c r="D310" s="68">
        <v>0.5</v>
      </c>
      <c r="E310" s="65"/>
    </row>
    <row r="311" spans="1:5" ht="75" customHeight="1" x14ac:dyDescent="0.25">
      <c r="A311" s="36">
        <v>82</v>
      </c>
      <c r="B311" s="69" t="s">
        <v>295</v>
      </c>
      <c r="C311" s="68">
        <v>0.5</v>
      </c>
      <c r="D311" s="68">
        <v>0.5</v>
      </c>
      <c r="E311" s="65"/>
    </row>
    <row r="312" spans="1:5" x14ac:dyDescent="0.25">
      <c r="A312" s="7" t="s">
        <v>211</v>
      </c>
      <c r="B312" s="26" t="s">
        <v>212</v>
      </c>
      <c r="C312" s="38">
        <f>C313+C327+C328</f>
        <v>2</v>
      </c>
      <c r="D312" s="38">
        <f>D313+D327+D328</f>
        <v>2</v>
      </c>
      <c r="E312" s="65">
        <f>E313+E327+E328</f>
        <v>0</v>
      </c>
    </row>
    <row r="313" spans="1:5" x14ac:dyDescent="0.25">
      <c r="A313" s="206">
        <v>83</v>
      </c>
      <c r="B313" s="26" t="s">
        <v>357</v>
      </c>
      <c r="C313" s="38">
        <f>C314+C317</f>
        <v>1</v>
      </c>
      <c r="D313" s="38">
        <f>D314+D317</f>
        <v>1</v>
      </c>
      <c r="E313" s="65">
        <f>E314+E317</f>
        <v>0</v>
      </c>
    </row>
    <row r="314" spans="1:5" ht="63" customHeight="1" x14ac:dyDescent="0.25">
      <c r="A314" s="207"/>
      <c r="B314" s="26" t="s">
        <v>287</v>
      </c>
      <c r="C314" s="38">
        <v>0.5</v>
      </c>
      <c r="D314" s="38">
        <f>D315+D316</f>
        <v>0.5</v>
      </c>
      <c r="E314" s="38">
        <f>E315+E316</f>
        <v>0</v>
      </c>
    </row>
    <row r="315" spans="1:5" x14ac:dyDescent="0.25">
      <c r="A315" s="207"/>
      <c r="B315" s="25" t="s">
        <v>213</v>
      </c>
      <c r="C315" s="66">
        <v>0.5</v>
      </c>
      <c r="D315" s="66">
        <v>0.5</v>
      </c>
      <c r="E315" s="66"/>
    </row>
    <row r="316" spans="1:5" x14ac:dyDescent="0.25">
      <c r="A316" s="207"/>
      <c r="B316" s="44" t="s">
        <v>214</v>
      </c>
      <c r="C316" s="66">
        <v>0</v>
      </c>
      <c r="D316" s="66"/>
      <c r="E316" s="9"/>
    </row>
    <row r="317" spans="1:5" x14ac:dyDescent="0.25">
      <c r="A317" s="207"/>
      <c r="B317" s="26" t="s">
        <v>215</v>
      </c>
      <c r="C317" s="38">
        <f>C318</f>
        <v>0.5</v>
      </c>
      <c r="D317" s="38">
        <f>D318</f>
        <v>0.5</v>
      </c>
      <c r="E317" s="65">
        <f>E318</f>
        <v>0</v>
      </c>
    </row>
    <row r="318" spans="1:5" ht="15.75" customHeight="1" x14ac:dyDescent="0.25">
      <c r="A318" s="207"/>
      <c r="B318" s="25" t="s">
        <v>216</v>
      </c>
      <c r="C318" s="231">
        <v>0.5</v>
      </c>
      <c r="D318" s="231">
        <v>0.5</v>
      </c>
      <c r="E318" s="234"/>
    </row>
    <row r="319" spans="1:5" ht="31.5" x14ac:dyDescent="0.25">
      <c r="A319" s="207"/>
      <c r="B319" s="25" t="s">
        <v>217</v>
      </c>
      <c r="C319" s="232"/>
      <c r="D319" s="232"/>
      <c r="E319" s="235"/>
    </row>
    <row r="320" spans="1:5" x14ac:dyDescent="0.25">
      <c r="A320" s="207"/>
      <c r="B320" s="25" t="s">
        <v>218</v>
      </c>
      <c r="C320" s="232"/>
      <c r="D320" s="232"/>
      <c r="E320" s="235"/>
    </row>
    <row r="321" spans="1:16" x14ac:dyDescent="0.25">
      <c r="A321" s="207"/>
      <c r="B321" s="25" t="s">
        <v>219</v>
      </c>
      <c r="C321" s="232"/>
      <c r="D321" s="232"/>
      <c r="E321" s="235"/>
    </row>
    <row r="322" spans="1:16" ht="31.5" x14ac:dyDescent="0.25">
      <c r="A322" s="207"/>
      <c r="B322" s="25" t="s">
        <v>220</v>
      </c>
      <c r="C322" s="232"/>
      <c r="D322" s="232"/>
      <c r="E322" s="235"/>
    </row>
    <row r="323" spans="1:16" ht="31.5" x14ac:dyDescent="0.25">
      <c r="A323" s="207"/>
      <c r="B323" s="25" t="s">
        <v>221</v>
      </c>
      <c r="C323" s="232"/>
      <c r="D323" s="232"/>
      <c r="E323" s="235"/>
    </row>
    <row r="324" spans="1:16" ht="15.75" customHeight="1" x14ac:dyDescent="0.25">
      <c r="A324" s="207"/>
      <c r="B324" s="25" t="s">
        <v>222</v>
      </c>
      <c r="C324" s="232"/>
      <c r="D324" s="232"/>
      <c r="E324" s="235"/>
    </row>
    <row r="325" spans="1:16" s="6" customFormat="1" x14ac:dyDescent="0.25">
      <c r="A325" s="207"/>
      <c r="B325" s="25" t="s">
        <v>223</v>
      </c>
      <c r="C325" s="232"/>
      <c r="D325" s="232"/>
      <c r="E325" s="235"/>
      <c r="F325" s="227"/>
      <c r="G325" s="228"/>
      <c r="H325" s="228"/>
      <c r="I325" s="228"/>
      <c r="J325" s="228"/>
      <c r="K325" s="228"/>
      <c r="L325" s="228"/>
      <c r="M325" s="228"/>
      <c r="N325" s="228"/>
    </row>
    <row r="326" spans="1:16" ht="51.75" customHeight="1" x14ac:dyDescent="0.25">
      <c r="A326" s="208"/>
      <c r="B326" s="48" t="s">
        <v>224</v>
      </c>
      <c r="C326" s="233"/>
      <c r="D326" s="233"/>
      <c r="E326" s="236"/>
    </row>
    <row r="327" spans="1:16" ht="76.5" customHeight="1" x14ac:dyDescent="0.25">
      <c r="A327" s="36">
        <v>84</v>
      </c>
      <c r="B327" s="48" t="s">
        <v>296</v>
      </c>
      <c r="C327" s="70">
        <v>0.5</v>
      </c>
      <c r="D327" s="70">
        <v>0.5</v>
      </c>
      <c r="E327" s="9"/>
    </row>
    <row r="328" spans="1:16" ht="57" customHeight="1" x14ac:dyDescent="0.25">
      <c r="A328" s="36">
        <v>85</v>
      </c>
      <c r="B328" s="47" t="s">
        <v>288</v>
      </c>
      <c r="C328" s="70">
        <v>0.5</v>
      </c>
      <c r="D328" s="70">
        <v>0.5</v>
      </c>
      <c r="E328" s="9"/>
    </row>
    <row r="329" spans="1:16" x14ac:dyDescent="0.25">
      <c r="A329" s="36" t="s">
        <v>225</v>
      </c>
      <c r="B329" s="71" t="s">
        <v>226</v>
      </c>
      <c r="C329" s="72">
        <f>C330+C331</f>
        <v>1</v>
      </c>
      <c r="D329" s="72">
        <f>D330+D331</f>
        <v>1</v>
      </c>
      <c r="E329" s="7">
        <f>E330+E331</f>
        <v>0</v>
      </c>
    </row>
    <row r="330" spans="1:16" ht="93" customHeight="1" x14ac:dyDescent="0.25">
      <c r="A330" s="36">
        <v>86</v>
      </c>
      <c r="B330" s="47" t="s">
        <v>297</v>
      </c>
      <c r="C330" s="73">
        <v>0.5</v>
      </c>
      <c r="D330" s="73">
        <v>0.5</v>
      </c>
      <c r="E330" s="9"/>
    </row>
    <row r="331" spans="1:16" s="6" customFormat="1" ht="84.75" customHeight="1" x14ac:dyDescent="0.25">
      <c r="A331" s="36">
        <v>87</v>
      </c>
      <c r="B331" s="47" t="s">
        <v>349</v>
      </c>
      <c r="C331" s="73">
        <v>0.5</v>
      </c>
      <c r="D331" s="73">
        <v>0.5</v>
      </c>
      <c r="E331" s="9"/>
      <c r="F331" s="227"/>
      <c r="G331" s="228"/>
      <c r="H331" s="228"/>
      <c r="I331" s="228"/>
      <c r="J331" s="228"/>
      <c r="K331" s="228"/>
    </row>
    <row r="332" spans="1:16" s="6" customFormat="1" x14ac:dyDescent="0.25">
      <c r="A332" s="139" t="s">
        <v>227</v>
      </c>
      <c r="B332" s="138" t="s">
        <v>228</v>
      </c>
      <c r="C332" s="142">
        <v>20</v>
      </c>
      <c r="D332" s="142">
        <f>SUM(D333,D334,D335,D336,D337,D338,D351,D352,D353,D354,D355,D356)</f>
        <v>19.75</v>
      </c>
      <c r="E332" s="142">
        <v>0</v>
      </c>
      <c r="F332" s="5"/>
      <c r="P332" s="21"/>
    </row>
    <row r="333" spans="1:16" s="6" customFormat="1" ht="75" x14ac:dyDescent="0.25">
      <c r="A333" s="125">
        <v>88</v>
      </c>
      <c r="B333" s="111" t="s">
        <v>376</v>
      </c>
      <c r="C333" s="112">
        <v>1</v>
      </c>
      <c r="D333" s="64">
        <v>1</v>
      </c>
      <c r="E333" s="64"/>
      <c r="F333" s="5"/>
      <c r="P333" s="21"/>
    </row>
    <row r="334" spans="1:16" s="6" customFormat="1" ht="60" x14ac:dyDescent="0.25">
      <c r="A334" s="125">
        <v>89</v>
      </c>
      <c r="B334" s="113" t="s">
        <v>377</v>
      </c>
      <c r="C334" s="112">
        <v>0.5</v>
      </c>
      <c r="D334" s="64">
        <v>0.5</v>
      </c>
      <c r="E334" s="64"/>
      <c r="F334" s="5"/>
      <c r="P334" s="21"/>
    </row>
    <row r="335" spans="1:16" s="6" customFormat="1" ht="60" x14ac:dyDescent="0.25">
      <c r="A335" s="125">
        <v>90</v>
      </c>
      <c r="B335" s="114" t="s">
        <v>378</v>
      </c>
      <c r="C335" s="112">
        <v>1.5</v>
      </c>
      <c r="D335" s="64">
        <v>1.5</v>
      </c>
      <c r="E335" s="64"/>
      <c r="F335" s="5"/>
      <c r="P335" s="21"/>
    </row>
    <row r="336" spans="1:16" s="6" customFormat="1" ht="150" x14ac:dyDescent="0.25">
      <c r="A336" s="125">
        <v>91</v>
      </c>
      <c r="B336" s="114" t="s">
        <v>333</v>
      </c>
      <c r="C336" s="112">
        <v>2.5</v>
      </c>
      <c r="D336" s="64">
        <v>2.5</v>
      </c>
      <c r="E336" s="64"/>
      <c r="F336" s="5"/>
      <c r="P336" s="21"/>
    </row>
    <row r="337" spans="1:16" s="6" customFormat="1" ht="150" x14ac:dyDescent="0.25">
      <c r="A337" s="125">
        <v>92</v>
      </c>
      <c r="B337" s="114" t="s">
        <v>334</v>
      </c>
      <c r="C337" s="92">
        <v>1.5</v>
      </c>
      <c r="D337" s="64">
        <v>1.5</v>
      </c>
      <c r="E337" s="64"/>
      <c r="F337" s="5"/>
      <c r="P337" s="21"/>
    </row>
    <row r="338" spans="1:16" s="6" customFormat="1" x14ac:dyDescent="0.25">
      <c r="A338" s="209">
        <v>93</v>
      </c>
      <c r="B338" s="115" t="s">
        <v>335</v>
      </c>
      <c r="C338" s="116">
        <f>SUM(C339:C348)</f>
        <v>9</v>
      </c>
      <c r="D338" s="64">
        <f>SUM(D339:D350)</f>
        <v>9</v>
      </c>
      <c r="E338" s="64"/>
      <c r="F338" s="5"/>
      <c r="P338" s="21"/>
    </row>
    <row r="339" spans="1:16" s="6" customFormat="1" ht="45" x14ac:dyDescent="0.25">
      <c r="A339" s="210"/>
      <c r="B339" s="117" t="s">
        <v>379</v>
      </c>
      <c r="C339" s="118">
        <v>0.5</v>
      </c>
      <c r="D339" s="64">
        <v>0.5</v>
      </c>
      <c r="E339" s="64"/>
      <c r="F339" s="5"/>
      <c r="P339" s="21"/>
    </row>
    <row r="340" spans="1:16" s="6" customFormat="1" x14ac:dyDescent="0.25">
      <c r="A340" s="210"/>
      <c r="B340" s="117" t="s">
        <v>336</v>
      </c>
      <c r="C340" s="118">
        <v>1</v>
      </c>
      <c r="D340" s="64">
        <v>1</v>
      </c>
      <c r="E340" s="64"/>
      <c r="F340" s="5"/>
      <c r="P340" s="21"/>
    </row>
    <row r="341" spans="1:16" s="6" customFormat="1" x14ac:dyDescent="0.25">
      <c r="A341" s="210"/>
      <c r="B341" s="117" t="s">
        <v>380</v>
      </c>
      <c r="C341" s="118">
        <v>1</v>
      </c>
      <c r="D341" s="64">
        <v>1</v>
      </c>
      <c r="E341" s="64"/>
      <c r="F341" s="5"/>
      <c r="P341" s="21"/>
    </row>
    <row r="342" spans="1:16" s="6" customFormat="1" x14ac:dyDescent="0.25">
      <c r="A342" s="210"/>
      <c r="B342" s="117" t="s">
        <v>337</v>
      </c>
      <c r="C342" s="118">
        <v>0.5</v>
      </c>
      <c r="D342" s="64">
        <v>0.5</v>
      </c>
      <c r="E342" s="64"/>
      <c r="F342" s="5"/>
      <c r="P342" s="21"/>
    </row>
    <row r="343" spans="1:16" s="6" customFormat="1" x14ac:dyDescent="0.25">
      <c r="A343" s="210"/>
      <c r="B343" s="117" t="s">
        <v>338</v>
      </c>
      <c r="C343" s="119">
        <v>1</v>
      </c>
      <c r="D343" s="64">
        <v>1</v>
      </c>
      <c r="E343" s="64"/>
      <c r="F343" s="5"/>
      <c r="P343" s="21"/>
    </row>
    <row r="344" spans="1:16" s="6" customFormat="1" x14ac:dyDescent="0.25">
      <c r="A344" s="210"/>
      <c r="B344" s="117" t="s">
        <v>339</v>
      </c>
      <c r="C344" s="119">
        <v>1</v>
      </c>
      <c r="D344" s="64">
        <v>1</v>
      </c>
      <c r="E344" s="64"/>
      <c r="F344" s="5"/>
      <c r="P344" s="21"/>
    </row>
    <row r="345" spans="1:16" s="6" customFormat="1" x14ac:dyDescent="0.25">
      <c r="A345" s="210"/>
      <c r="B345" s="117" t="s">
        <v>340</v>
      </c>
      <c r="C345" s="119">
        <v>1</v>
      </c>
      <c r="D345" s="64">
        <v>1</v>
      </c>
      <c r="E345" s="64"/>
      <c r="F345" s="5"/>
      <c r="P345" s="21"/>
    </row>
    <row r="346" spans="1:16" s="6" customFormat="1" x14ac:dyDescent="0.25">
      <c r="A346" s="210"/>
      <c r="B346" s="117" t="s">
        <v>341</v>
      </c>
      <c r="C346" s="119">
        <v>1</v>
      </c>
      <c r="D346" s="64">
        <v>1</v>
      </c>
      <c r="E346" s="64"/>
      <c r="F346" s="5"/>
      <c r="P346" s="21"/>
    </row>
    <row r="347" spans="1:16" s="6" customFormat="1" ht="60" x14ac:dyDescent="0.25">
      <c r="A347" s="210"/>
      <c r="B347" s="120" t="s">
        <v>381</v>
      </c>
      <c r="C347" s="119">
        <v>1</v>
      </c>
      <c r="D347" s="64">
        <v>1</v>
      </c>
      <c r="E347" s="64"/>
      <c r="F347" s="5"/>
      <c r="P347" s="21"/>
    </row>
    <row r="348" spans="1:16" s="6" customFormat="1" x14ac:dyDescent="0.25">
      <c r="A348" s="210"/>
      <c r="B348" s="121" t="s">
        <v>342</v>
      </c>
      <c r="C348" s="119">
        <v>1</v>
      </c>
      <c r="D348" s="64"/>
      <c r="E348" s="64"/>
      <c r="F348" s="5"/>
      <c r="P348" s="21"/>
    </row>
    <row r="349" spans="1:16" s="6" customFormat="1" ht="30" x14ac:dyDescent="0.25">
      <c r="A349" s="210"/>
      <c r="B349" s="121" t="s">
        <v>382</v>
      </c>
      <c r="C349" s="130">
        <v>0.5</v>
      </c>
      <c r="D349" s="64">
        <v>0.5</v>
      </c>
      <c r="E349" s="64"/>
      <c r="F349" s="5"/>
      <c r="P349" s="21"/>
    </row>
    <row r="350" spans="1:16" s="6" customFormat="1" ht="30" x14ac:dyDescent="0.25">
      <c r="A350" s="211"/>
      <c r="B350" s="121" t="s">
        <v>383</v>
      </c>
      <c r="C350" s="130">
        <v>0.5</v>
      </c>
      <c r="D350" s="64">
        <v>0.5</v>
      </c>
      <c r="E350" s="64"/>
      <c r="F350" s="5"/>
      <c r="P350" s="21"/>
    </row>
    <row r="351" spans="1:16" s="6" customFormat="1" ht="45" x14ac:dyDescent="0.25">
      <c r="A351" s="93">
        <v>94</v>
      </c>
      <c r="B351" s="122" t="s">
        <v>384</v>
      </c>
      <c r="C351" s="112">
        <v>0.5</v>
      </c>
      <c r="D351" s="64">
        <v>0.5</v>
      </c>
      <c r="E351" s="64"/>
      <c r="F351" s="5"/>
      <c r="P351" s="21"/>
    </row>
    <row r="352" spans="1:16" s="6" customFormat="1" ht="90" x14ac:dyDescent="0.25">
      <c r="A352" s="93">
        <v>95</v>
      </c>
      <c r="B352" s="114" t="s">
        <v>385</v>
      </c>
      <c r="C352" s="112">
        <v>0.5</v>
      </c>
      <c r="D352" s="64">
        <v>0.5</v>
      </c>
      <c r="E352" s="64"/>
      <c r="F352" s="5"/>
      <c r="P352" s="21"/>
    </row>
    <row r="353" spans="1:16" s="6" customFormat="1" ht="150" x14ac:dyDescent="0.25">
      <c r="A353" s="93">
        <v>96</v>
      </c>
      <c r="B353" s="123" t="s">
        <v>343</v>
      </c>
      <c r="C353" s="92">
        <v>1.5</v>
      </c>
      <c r="D353" s="64">
        <v>1.5</v>
      </c>
      <c r="E353" s="64"/>
      <c r="F353" s="5"/>
      <c r="P353" s="21"/>
    </row>
    <row r="354" spans="1:16" s="6" customFormat="1" ht="60" x14ac:dyDescent="0.25">
      <c r="A354" s="93">
        <v>97</v>
      </c>
      <c r="B354" s="124" t="s">
        <v>344</v>
      </c>
      <c r="C354" s="112">
        <v>0.5</v>
      </c>
      <c r="D354" s="64">
        <v>0.25</v>
      </c>
      <c r="E354" s="64"/>
      <c r="F354" s="5"/>
      <c r="P354" s="21"/>
    </row>
    <row r="355" spans="1:16" s="6" customFormat="1" ht="60" x14ac:dyDescent="0.25">
      <c r="A355" s="93">
        <v>98</v>
      </c>
      <c r="B355" s="117" t="s">
        <v>345</v>
      </c>
      <c r="C355" s="116">
        <v>0.5</v>
      </c>
      <c r="D355" s="64">
        <v>0.5</v>
      </c>
      <c r="E355" s="64"/>
      <c r="F355" s="5"/>
      <c r="P355" s="21"/>
    </row>
    <row r="356" spans="1:16" s="6" customFormat="1" ht="63" x14ac:dyDescent="0.25">
      <c r="A356" s="93">
        <v>99</v>
      </c>
      <c r="B356" s="25" t="s">
        <v>346</v>
      </c>
      <c r="C356" s="64">
        <v>0.5</v>
      </c>
      <c r="D356" s="64">
        <v>0.5</v>
      </c>
      <c r="E356" s="64"/>
      <c r="F356" s="5"/>
      <c r="P356" s="21"/>
    </row>
    <row r="357" spans="1:16" s="16" customFormat="1" ht="19.5" customHeight="1" x14ac:dyDescent="0.25">
      <c r="A357" s="143" t="s">
        <v>229</v>
      </c>
      <c r="B357" s="144" t="s">
        <v>230</v>
      </c>
      <c r="C357" s="145">
        <f>C358+C363+C368+C373+C378</f>
        <v>10</v>
      </c>
      <c r="D357" s="145">
        <f>SUM(D358,D363,D368,D373,D378)</f>
        <v>8</v>
      </c>
      <c r="E357" s="145">
        <v>0</v>
      </c>
      <c r="F357" s="15"/>
    </row>
    <row r="358" spans="1:16" s="16" customFormat="1" ht="63" x14ac:dyDescent="0.25">
      <c r="A358" s="209">
        <v>100</v>
      </c>
      <c r="B358" s="26" t="s">
        <v>365</v>
      </c>
      <c r="C358" s="64">
        <f>C359</f>
        <v>1</v>
      </c>
      <c r="D358" s="64">
        <f>D359+D360</f>
        <v>1</v>
      </c>
      <c r="E358" s="64">
        <f>E359+E360</f>
        <v>0</v>
      </c>
      <c r="F358" s="15"/>
    </row>
    <row r="359" spans="1:16" s="16" customFormat="1" ht="31.5" x14ac:dyDescent="0.25">
      <c r="A359" s="210"/>
      <c r="B359" s="44" t="s">
        <v>366</v>
      </c>
      <c r="C359" s="128">
        <v>1</v>
      </c>
      <c r="D359" s="128">
        <v>1</v>
      </c>
      <c r="E359" s="7"/>
      <c r="F359" s="15"/>
    </row>
    <row r="360" spans="1:16" s="16" customFormat="1" ht="31.5" x14ac:dyDescent="0.25">
      <c r="A360" s="210"/>
      <c r="B360" s="44" t="s">
        <v>367</v>
      </c>
      <c r="C360" s="128">
        <v>0.5</v>
      </c>
      <c r="D360" s="128"/>
      <c r="E360" s="7"/>
      <c r="F360" s="15"/>
    </row>
    <row r="361" spans="1:16" s="16" customFormat="1" ht="31.5" x14ac:dyDescent="0.25">
      <c r="A361" s="210"/>
      <c r="B361" s="44" t="s">
        <v>368</v>
      </c>
      <c r="C361" s="128">
        <v>0</v>
      </c>
      <c r="D361" s="128"/>
      <c r="E361" s="7"/>
      <c r="F361" s="15"/>
    </row>
    <row r="362" spans="1:16" s="16" customFormat="1" x14ac:dyDescent="0.25">
      <c r="A362" s="211"/>
      <c r="B362" s="44" t="s">
        <v>369</v>
      </c>
      <c r="C362" s="128"/>
      <c r="D362" s="128"/>
      <c r="E362" s="7"/>
      <c r="F362" s="15"/>
    </row>
    <row r="363" spans="1:16" s="16" customFormat="1" ht="66.75" customHeight="1" x14ac:dyDescent="0.25">
      <c r="A363" s="209">
        <v>101</v>
      </c>
      <c r="B363" s="26" t="s">
        <v>370</v>
      </c>
      <c r="C363" s="64">
        <f>C364</f>
        <v>2</v>
      </c>
      <c r="D363" s="64">
        <f>D364+D366</f>
        <v>2</v>
      </c>
      <c r="E363" s="64">
        <f>E364+E366</f>
        <v>0</v>
      </c>
      <c r="F363" s="15"/>
    </row>
    <row r="364" spans="1:16" s="16" customFormat="1" ht="63" x14ac:dyDescent="0.25">
      <c r="A364" s="210"/>
      <c r="B364" s="44" t="s">
        <v>371</v>
      </c>
      <c r="C364" s="128">
        <v>2</v>
      </c>
      <c r="D364" s="128">
        <v>2</v>
      </c>
      <c r="E364" s="9"/>
      <c r="F364" s="15"/>
    </row>
    <row r="365" spans="1:16" s="16" customFormat="1" ht="31.5" x14ac:dyDescent="0.25">
      <c r="A365" s="210"/>
      <c r="B365" s="44" t="s">
        <v>299</v>
      </c>
      <c r="C365" s="128">
        <v>1</v>
      </c>
      <c r="D365" s="128"/>
      <c r="E365" s="9"/>
      <c r="F365" s="15"/>
    </row>
    <row r="366" spans="1:16" s="16" customFormat="1" x14ac:dyDescent="0.25">
      <c r="A366" s="210"/>
      <c r="B366" s="25" t="s">
        <v>300</v>
      </c>
      <c r="C366" s="128">
        <v>0</v>
      </c>
      <c r="D366" s="128"/>
      <c r="E366" s="7"/>
      <c r="F366" s="15"/>
    </row>
    <row r="367" spans="1:16" s="16" customFormat="1" ht="31.5" x14ac:dyDescent="0.25">
      <c r="A367" s="211"/>
      <c r="B367" s="30" t="s">
        <v>372</v>
      </c>
      <c r="C367" s="128"/>
      <c r="D367" s="128"/>
      <c r="E367" s="7"/>
      <c r="F367" s="15"/>
    </row>
    <row r="368" spans="1:16" s="16" customFormat="1" ht="45.75" customHeight="1" x14ac:dyDescent="0.25">
      <c r="A368" s="209">
        <v>102</v>
      </c>
      <c r="B368" s="26" t="s">
        <v>301</v>
      </c>
      <c r="C368" s="64">
        <f>C369</f>
        <v>3</v>
      </c>
      <c r="D368" s="64">
        <v>2</v>
      </c>
      <c r="E368" s="64">
        <v>0</v>
      </c>
      <c r="F368" s="15"/>
    </row>
    <row r="369" spans="1:7" s="16" customFormat="1" ht="36" customHeight="1" x14ac:dyDescent="0.25">
      <c r="A369" s="210"/>
      <c r="B369" s="133" t="s">
        <v>302</v>
      </c>
      <c r="C369" s="128">
        <v>3</v>
      </c>
      <c r="D369" s="128">
        <v>0</v>
      </c>
      <c r="E369" s="7"/>
      <c r="F369" s="15"/>
    </row>
    <row r="370" spans="1:7" s="16" customFormat="1" ht="36" customHeight="1" x14ac:dyDescent="0.25">
      <c r="A370" s="210"/>
      <c r="B370" s="133" t="s">
        <v>303</v>
      </c>
      <c r="C370" s="128">
        <v>2</v>
      </c>
      <c r="D370" s="128">
        <v>2</v>
      </c>
      <c r="E370" s="7"/>
      <c r="F370" s="15"/>
    </row>
    <row r="371" spans="1:7" s="16" customFormat="1" ht="18.75" customHeight="1" x14ac:dyDescent="0.25">
      <c r="A371" s="210"/>
      <c r="B371" s="133" t="s">
        <v>304</v>
      </c>
      <c r="C371" s="128">
        <v>0</v>
      </c>
      <c r="D371" s="128"/>
      <c r="E371" s="7"/>
      <c r="F371" s="15"/>
    </row>
    <row r="372" spans="1:7" s="16" customFormat="1" ht="47.25" x14ac:dyDescent="0.25">
      <c r="A372" s="211"/>
      <c r="B372" s="61" t="s">
        <v>312</v>
      </c>
      <c r="C372" s="128"/>
      <c r="D372" s="128"/>
      <c r="E372" s="7"/>
      <c r="F372" s="15"/>
    </row>
    <row r="373" spans="1:7" s="16" customFormat="1" ht="31.5" x14ac:dyDescent="0.25">
      <c r="A373" s="212">
        <v>103</v>
      </c>
      <c r="B373" s="60" t="s">
        <v>305</v>
      </c>
      <c r="C373" s="64">
        <v>2</v>
      </c>
      <c r="D373" s="64">
        <f>D374+D375+D376+D377</f>
        <v>1</v>
      </c>
      <c r="E373" s="64">
        <f>E374+E375+E376+E377</f>
        <v>0</v>
      </c>
      <c r="F373" s="15"/>
    </row>
    <row r="374" spans="1:7" s="16" customFormat="1" x14ac:dyDescent="0.25">
      <c r="A374" s="213"/>
      <c r="B374" s="44" t="s">
        <v>306</v>
      </c>
      <c r="C374" s="128">
        <v>2</v>
      </c>
      <c r="D374" s="128"/>
      <c r="E374" s="7"/>
      <c r="F374" s="15"/>
    </row>
    <row r="375" spans="1:7" s="16" customFormat="1" x14ac:dyDescent="0.25">
      <c r="A375" s="213"/>
      <c r="B375" s="44" t="s">
        <v>373</v>
      </c>
      <c r="C375" s="128">
        <v>1</v>
      </c>
      <c r="D375" s="128">
        <v>1</v>
      </c>
      <c r="E375" s="7"/>
      <c r="F375" s="15"/>
    </row>
    <row r="376" spans="1:7" s="16" customFormat="1" x14ac:dyDescent="0.25">
      <c r="A376" s="213"/>
      <c r="B376" s="44" t="s">
        <v>374</v>
      </c>
      <c r="C376" s="128">
        <v>0.5</v>
      </c>
      <c r="D376" s="128"/>
      <c r="E376" s="7"/>
      <c r="F376" s="15"/>
    </row>
    <row r="377" spans="1:7" s="16" customFormat="1" x14ac:dyDescent="0.25">
      <c r="A377" s="214"/>
      <c r="B377" s="44" t="s">
        <v>375</v>
      </c>
      <c r="C377" s="128">
        <v>0</v>
      </c>
      <c r="D377" s="128"/>
      <c r="E377" s="7"/>
      <c r="F377" s="15"/>
    </row>
    <row r="378" spans="1:7" s="16" customFormat="1" ht="39.75" customHeight="1" x14ac:dyDescent="0.25">
      <c r="A378" s="209">
        <v>104</v>
      </c>
      <c r="B378" s="26" t="s">
        <v>307</v>
      </c>
      <c r="C378" s="64">
        <v>2</v>
      </c>
      <c r="D378" s="64">
        <f>D379+D380+D381</f>
        <v>2</v>
      </c>
      <c r="E378" s="64">
        <f>E379+E380+E381</f>
        <v>0</v>
      </c>
      <c r="F378" s="15"/>
    </row>
    <row r="379" spans="1:7" s="16" customFormat="1" ht="47.25" x14ac:dyDescent="0.25">
      <c r="A379" s="210"/>
      <c r="B379" s="25" t="s">
        <v>310</v>
      </c>
      <c r="C379" s="128">
        <v>2</v>
      </c>
      <c r="D379" s="128">
        <v>2</v>
      </c>
      <c r="E379" s="9"/>
      <c r="F379" s="15"/>
    </row>
    <row r="380" spans="1:7" s="16" customFormat="1" ht="47.25" x14ac:dyDescent="0.25">
      <c r="A380" s="210"/>
      <c r="B380" s="25" t="s">
        <v>311</v>
      </c>
      <c r="C380" s="128">
        <v>1</v>
      </c>
      <c r="D380" s="128"/>
      <c r="E380" s="7"/>
      <c r="F380" s="15"/>
    </row>
    <row r="381" spans="1:7" s="16" customFormat="1" ht="20.25" customHeight="1" x14ac:dyDescent="0.25">
      <c r="A381" s="210"/>
      <c r="B381" s="44" t="s">
        <v>308</v>
      </c>
      <c r="C381" s="128">
        <v>0</v>
      </c>
      <c r="D381" s="128"/>
      <c r="E381" s="7"/>
      <c r="F381" s="15"/>
    </row>
    <row r="382" spans="1:7" s="16" customFormat="1" ht="31.5" x14ac:dyDescent="0.25">
      <c r="A382" s="211"/>
      <c r="B382" s="61" t="s">
        <v>309</v>
      </c>
      <c r="C382" s="128"/>
      <c r="D382" s="128"/>
      <c r="E382" s="7"/>
      <c r="F382" s="15"/>
    </row>
    <row r="383" spans="1:7" s="18" customFormat="1" ht="31.5" x14ac:dyDescent="0.25">
      <c r="A383" s="143" t="s">
        <v>231</v>
      </c>
      <c r="B383" s="144" t="s">
        <v>232</v>
      </c>
      <c r="C383" s="146">
        <f>C384+C385+C387+C390+C391+C398</f>
        <v>4.5</v>
      </c>
      <c r="D383" s="146">
        <f>D384+D385+D387+D390+D391+D398</f>
        <v>4</v>
      </c>
      <c r="E383" s="146">
        <f>E384+E385+E387+E391+E398</f>
        <v>0</v>
      </c>
      <c r="F383" s="17"/>
    </row>
    <row r="384" spans="1:7" s="23" customFormat="1" ht="80.25" customHeight="1" x14ac:dyDescent="0.25">
      <c r="A384" s="74">
        <v>105</v>
      </c>
      <c r="B384" s="75" t="s">
        <v>289</v>
      </c>
      <c r="C384" s="76">
        <v>0.5</v>
      </c>
      <c r="D384" s="64">
        <v>0.5</v>
      </c>
      <c r="E384" s="77"/>
      <c r="F384" s="22"/>
      <c r="G384" s="147"/>
    </row>
    <row r="385" spans="1:6" s="18" customFormat="1" ht="52.5" customHeight="1" x14ac:dyDescent="0.25">
      <c r="A385" s="226">
        <v>106</v>
      </c>
      <c r="B385" s="26" t="s">
        <v>233</v>
      </c>
      <c r="C385" s="64">
        <v>0.5</v>
      </c>
      <c r="D385" s="64">
        <v>0.5</v>
      </c>
      <c r="E385" s="7"/>
      <c r="F385" s="17"/>
    </row>
    <row r="386" spans="1:6" s="18" customFormat="1" ht="71.25" customHeight="1" x14ac:dyDescent="0.25">
      <c r="A386" s="226"/>
      <c r="B386" s="30" t="s">
        <v>234</v>
      </c>
      <c r="C386" s="70"/>
      <c r="D386" s="70"/>
      <c r="E386" s="7"/>
      <c r="F386" s="17"/>
    </row>
    <row r="387" spans="1:6" s="18" customFormat="1" x14ac:dyDescent="0.25">
      <c r="A387" s="226">
        <v>107</v>
      </c>
      <c r="B387" s="78" t="s">
        <v>235</v>
      </c>
      <c r="C387" s="64">
        <f>C388+C389</f>
        <v>1.5</v>
      </c>
      <c r="D387" s="64">
        <f>D388+D389</f>
        <v>1.5</v>
      </c>
      <c r="E387" s="7"/>
      <c r="F387" s="17"/>
    </row>
    <row r="388" spans="1:6" s="23" customFormat="1" ht="120" customHeight="1" x14ac:dyDescent="0.25">
      <c r="A388" s="226"/>
      <c r="B388" s="79" t="s">
        <v>290</v>
      </c>
      <c r="C388" s="80">
        <v>1</v>
      </c>
      <c r="D388" s="80">
        <v>1</v>
      </c>
      <c r="E388" s="77"/>
      <c r="F388" s="22"/>
    </row>
    <row r="389" spans="1:6" s="18" customFormat="1" ht="63.75" customHeight="1" x14ac:dyDescent="0.25">
      <c r="A389" s="226"/>
      <c r="B389" s="81" t="s">
        <v>291</v>
      </c>
      <c r="C389" s="70">
        <v>0.5</v>
      </c>
      <c r="D389" s="70">
        <v>0.5</v>
      </c>
      <c r="E389" s="7"/>
      <c r="F389" s="17"/>
    </row>
    <row r="390" spans="1:6" s="18" customFormat="1" ht="115.5" customHeight="1" x14ac:dyDescent="0.25">
      <c r="A390" s="39">
        <v>108</v>
      </c>
      <c r="B390" s="82" t="s">
        <v>292</v>
      </c>
      <c r="C390" s="7">
        <v>0.5</v>
      </c>
      <c r="D390" s="7">
        <v>0.5</v>
      </c>
      <c r="E390" s="7"/>
      <c r="F390" s="17"/>
    </row>
    <row r="391" spans="1:6" s="18" customFormat="1" x14ac:dyDescent="0.25">
      <c r="A391" s="226">
        <v>109</v>
      </c>
      <c r="B391" s="78" t="s">
        <v>236</v>
      </c>
      <c r="C391" s="64">
        <f>C392+C395</f>
        <v>1</v>
      </c>
      <c r="D391" s="64">
        <f>D392+D395</f>
        <v>0.5</v>
      </c>
      <c r="E391" s="64">
        <f>E392+E395</f>
        <v>0</v>
      </c>
      <c r="F391" s="17"/>
    </row>
    <row r="392" spans="1:6" s="18" customFormat="1" ht="69" customHeight="1" x14ac:dyDescent="0.25">
      <c r="A392" s="226"/>
      <c r="B392" s="81" t="s">
        <v>293</v>
      </c>
      <c r="C392" s="64">
        <v>0.5</v>
      </c>
      <c r="D392" s="64">
        <f>D393+D394</f>
        <v>0.5</v>
      </c>
      <c r="E392" s="64">
        <f>E393+E394</f>
        <v>0</v>
      </c>
      <c r="F392" s="17"/>
    </row>
    <row r="393" spans="1:6" s="18" customFormat="1" x14ac:dyDescent="0.25">
      <c r="A393" s="226"/>
      <c r="B393" s="81" t="s">
        <v>237</v>
      </c>
      <c r="C393" s="70">
        <v>0.5</v>
      </c>
      <c r="D393" s="70">
        <v>0.5</v>
      </c>
      <c r="E393" s="7"/>
      <c r="F393" s="17"/>
    </row>
    <row r="394" spans="1:6" s="18" customFormat="1" x14ac:dyDescent="0.25">
      <c r="A394" s="226"/>
      <c r="B394" s="81" t="s">
        <v>238</v>
      </c>
      <c r="C394" s="70">
        <v>0</v>
      </c>
      <c r="D394" s="70"/>
      <c r="E394" s="7"/>
      <c r="F394" s="17"/>
    </row>
    <row r="395" spans="1:6" s="18" customFormat="1" ht="58.5" customHeight="1" x14ac:dyDescent="0.25">
      <c r="A395" s="226"/>
      <c r="B395" s="81" t="s">
        <v>239</v>
      </c>
      <c r="C395" s="64">
        <v>0.5</v>
      </c>
      <c r="D395" s="64">
        <f>D396+D397</f>
        <v>0</v>
      </c>
      <c r="E395" s="64">
        <f>E396+E397</f>
        <v>0</v>
      </c>
      <c r="F395" s="17"/>
    </row>
    <row r="396" spans="1:6" s="18" customFormat="1" x14ac:dyDescent="0.25">
      <c r="A396" s="226"/>
      <c r="B396" s="81" t="s">
        <v>237</v>
      </c>
      <c r="C396" s="70">
        <v>0.5</v>
      </c>
      <c r="D396" s="70">
        <v>0</v>
      </c>
      <c r="E396" s="7"/>
      <c r="F396" s="17"/>
    </row>
    <row r="397" spans="1:6" s="18" customFormat="1" x14ac:dyDescent="0.25">
      <c r="A397" s="226"/>
      <c r="B397" s="81" t="s">
        <v>238</v>
      </c>
      <c r="C397" s="70">
        <v>0</v>
      </c>
      <c r="D397" s="70"/>
      <c r="E397" s="7"/>
      <c r="F397" s="17"/>
    </row>
    <row r="398" spans="1:6" s="18" customFormat="1" ht="47.25" x14ac:dyDescent="0.25">
      <c r="A398" s="209">
        <v>110</v>
      </c>
      <c r="B398" s="81" t="s">
        <v>294</v>
      </c>
      <c r="C398" s="64">
        <v>0.5</v>
      </c>
      <c r="D398" s="64">
        <f>D399+D400</f>
        <v>0.5</v>
      </c>
      <c r="E398" s="64">
        <f>E399+E400</f>
        <v>0</v>
      </c>
      <c r="F398" s="17"/>
    </row>
    <row r="399" spans="1:6" s="18" customFormat="1" x14ac:dyDescent="0.25">
      <c r="A399" s="210"/>
      <c r="B399" s="81" t="s">
        <v>240</v>
      </c>
      <c r="C399" s="70">
        <v>0.5</v>
      </c>
      <c r="D399" s="70">
        <v>0.5</v>
      </c>
      <c r="E399" s="7"/>
      <c r="F399" s="17"/>
    </row>
    <row r="400" spans="1:6" s="18" customFormat="1" x14ac:dyDescent="0.25">
      <c r="A400" s="211"/>
      <c r="B400" s="81" t="s">
        <v>241</v>
      </c>
      <c r="C400" s="70">
        <v>0</v>
      </c>
      <c r="D400" s="70"/>
      <c r="E400" s="7"/>
      <c r="F400" s="17"/>
    </row>
    <row r="401" spans="1:16" ht="25.5" customHeight="1" x14ac:dyDescent="0.25">
      <c r="A401" s="224" t="s">
        <v>242</v>
      </c>
      <c r="B401" s="224"/>
      <c r="C401" s="38">
        <f>C383+C357+C332+C303+C278+C249+C167+C32+C3</f>
        <v>100</v>
      </c>
      <c r="D401" s="38">
        <f>SUM(D3,D32,D167,D249,D278,D303,D332,D357,D383)</f>
        <v>96.5</v>
      </c>
      <c r="E401" s="38">
        <f t="shared" ref="E401" si="7">E383+E357+E332+E303+E278+E249+E167+E32+E3</f>
        <v>3</v>
      </c>
      <c r="G401" s="11"/>
    </row>
    <row r="402" spans="1:16" s="11" customFormat="1" x14ac:dyDescent="0.25">
      <c r="A402" s="83"/>
      <c r="B402" s="84"/>
      <c r="C402" s="83"/>
      <c r="D402" s="83">
        <f>D3+D32+D167+D249+D278+D303+D332+D357+D383</f>
        <v>96.5</v>
      </c>
      <c r="E402" s="83"/>
      <c r="F402" s="24"/>
    </row>
    <row r="403" spans="1:16" s="11" customFormat="1" x14ac:dyDescent="0.25">
      <c r="A403" s="83"/>
      <c r="B403" s="84"/>
      <c r="C403" s="83"/>
      <c r="D403" s="83"/>
      <c r="E403" s="83"/>
      <c r="F403" s="24"/>
    </row>
    <row r="404" spans="1:16" s="11" customFormat="1" ht="31.5" customHeight="1" x14ac:dyDescent="0.25">
      <c r="A404" s="83"/>
      <c r="B404" s="84"/>
      <c r="C404" s="83"/>
      <c r="D404" s="83"/>
      <c r="E404" s="83"/>
      <c r="F404" s="24"/>
    </row>
    <row r="405" spans="1:16" ht="39" customHeight="1" x14ac:dyDescent="0.25">
      <c r="A405" s="225"/>
      <c r="B405" s="225"/>
      <c r="C405" s="225"/>
      <c r="D405" s="225"/>
      <c r="E405" s="225"/>
    </row>
    <row r="406" spans="1:16" x14ac:dyDescent="0.25">
      <c r="A406" s="85"/>
      <c r="B406" s="86"/>
      <c r="C406" s="87"/>
      <c r="D406" s="83"/>
      <c r="E406" s="83"/>
    </row>
    <row r="407" spans="1:16" s="11" customFormat="1" x14ac:dyDescent="0.25">
      <c r="A407" s="85"/>
      <c r="B407" s="86"/>
      <c r="C407" s="87"/>
      <c r="D407" s="83"/>
      <c r="E407" s="83"/>
      <c r="F407" s="24"/>
    </row>
    <row r="408" spans="1:16" x14ac:dyDescent="0.25">
      <c r="A408" s="85"/>
      <c r="B408" s="86"/>
      <c r="C408" s="87"/>
      <c r="D408" s="83"/>
      <c r="E408" s="83"/>
    </row>
    <row r="409" spans="1:16" s="1" customFormat="1" x14ac:dyDescent="0.25">
      <c r="A409" s="85"/>
      <c r="B409" s="86"/>
      <c r="C409" s="87"/>
      <c r="D409" s="83"/>
      <c r="E409" s="83"/>
      <c r="G409" s="2"/>
      <c r="H409" s="2"/>
      <c r="I409" s="2"/>
      <c r="J409" s="2"/>
      <c r="K409" s="2"/>
      <c r="L409" s="2"/>
      <c r="M409" s="2"/>
      <c r="N409" s="2"/>
      <c r="O409" s="2"/>
      <c r="P409" s="2"/>
    </row>
    <row r="410" spans="1:16" s="1" customFormat="1" x14ac:dyDescent="0.25">
      <c r="A410" s="85"/>
      <c r="B410" s="86"/>
      <c r="C410" s="87"/>
      <c r="D410" s="83"/>
      <c r="E410" s="83"/>
      <c r="G410" s="2"/>
      <c r="H410" s="2"/>
      <c r="I410" s="2"/>
      <c r="J410" s="2"/>
      <c r="K410" s="2"/>
      <c r="L410" s="2"/>
      <c r="M410" s="2"/>
      <c r="N410" s="2"/>
      <c r="O410" s="2"/>
      <c r="P410" s="2"/>
    </row>
    <row r="411" spans="1:16" s="1" customFormat="1" x14ac:dyDescent="0.25">
      <c r="A411" s="85"/>
      <c r="B411" s="86"/>
      <c r="C411" s="87"/>
      <c r="D411" s="83"/>
      <c r="E411" s="83"/>
      <c r="G411" s="2"/>
      <c r="H411" s="2"/>
      <c r="I411" s="2"/>
      <c r="J411" s="2"/>
      <c r="K411" s="2"/>
      <c r="L411" s="2"/>
      <c r="M411" s="2"/>
      <c r="N411" s="2"/>
      <c r="O411" s="2"/>
      <c r="P411" s="2"/>
    </row>
    <row r="412" spans="1:16" s="1" customFormat="1" x14ac:dyDescent="0.25">
      <c r="A412" s="85"/>
      <c r="B412" s="86"/>
      <c r="C412" s="87"/>
      <c r="D412" s="83"/>
      <c r="E412" s="83"/>
      <c r="G412" s="2"/>
      <c r="H412" s="2"/>
      <c r="I412" s="2"/>
      <c r="J412" s="2"/>
      <c r="K412" s="2"/>
      <c r="L412" s="2"/>
      <c r="M412" s="2"/>
      <c r="N412" s="2"/>
      <c r="O412" s="2"/>
      <c r="P412" s="2"/>
    </row>
    <row r="413" spans="1:16" s="1" customFormat="1" x14ac:dyDescent="0.25">
      <c r="A413" s="85"/>
      <c r="B413" s="86"/>
      <c r="C413" s="87"/>
      <c r="D413" s="83"/>
      <c r="E413" s="83"/>
      <c r="G413" s="2"/>
      <c r="H413" s="2"/>
      <c r="I413" s="2"/>
      <c r="J413" s="2"/>
      <c r="K413" s="2"/>
      <c r="L413" s="2"/>
      <c r="M413" s="2"/>
      <c r="N413" s="2"/>
      <c r="O413" s="2"/>
      <c r="P413" s="2"/>
    </row>
    <row r="414" spans="1:16" s="1" customFormat="1" x14ac:dyDescent="0.25">
      <c r="A414" s="85"/>
      <c r="B414" s="86"/>
      <c r="C414" s="87"/>
      <c r="D414" s="83"/>
      <c r="E414" s="83"/>
      <c r="G414" s="2"/>
      <c r="H414" s="2"/>
      <c r="I414" s="2"/>
      <c r="J414" s="2"/>
      <c r="K414" s="2"/>
      <c r="L414" s="2"/>
      <c r="M414" s="2"/>
      <c r="N414" s="2"/>
      <c r="O414" s="2"/>
      <c r="P414" s="2"/>
    </row>
    <row r="415" spans="1:16" s="1" customFormat="1" x14ac:dyDescent="0.25">
      <c r="A415" s="85"/>
      <c r="B415" s="86"/>
      <c r="C415" s="87"/>
      <c r="D415" s="83"/>
      <c r="E415" s="83"/>
      <c r="G415" s="2"/>
      <c r="H415" s="2"/>
      <c r="I415" s="2"/>
      <c r="J415" s="2"/>
      <c r="K415" s="2"/>
      <c r="L415" s="2"/>
      <c r="M415" s="2"/>
      <c r="N415" s="2"/>
      <c r="O415" s="2"/>
      <c r="P415" s="2"/>
    </row>
    <row r="416" spans="1:16" s="1" customFormat="1" x14ac:dyDescent="0.25">
      <c r="A416" s="85"/>
      <c r="B416" s="86"/>
      <c r="C416" s="87"/>
      <c r="D416" s="83"/>
      <c r="E416" s="83"/>
      <c r="G416" s="2"/>
      <c r="H416" s="2"/>
      <c r="I416" s="2"/>
      <c r="J416" s="2"/>
      <c r="K416" s="2"/>
      <c r="L416" s="2"/>
      <c r="M416" s="2"/>
      <c r="N416" s="2"/>
      <c r="O416" s="2"/>
      <c r="P416" s="2"/>
    </row>
    <row r="417" spans="1:16" s="1" customFormat="1" x14ac:dyDescent="0.25">
      <c r="A417" s="85"/>
      <c r="B417" s="86"/>
      <c r="C417" s="87"/>
      <c r="D417" s="83"/>
      <c r="E417" s="83"/>
      <c r="G417" s="2"/>
      <c r="H417" s="2"/>
      <c r="I417" s="2"/>
      <c r="J417" s="2"/>
      <c r="K417" s="2"/>
      <c r="L417" s="2"/>
      <c r="M417" s="2"/>
      <c r="N417" s="2"/>
      <c r="O417" s="2"/>
      <c r="P417" s="2"/>
    </row>
    <row r="418" spans="1:16" s="1" customFormat="1" x14ac:dyDescent="0.25">
      <c r="A418" s="85"/>
      <c r="B418" s="86"/>
      <c r="C418" s="87"/>
      <c r="D418" s="83"/>
      <c r="E418" s="83"/>
      <c r="G418" s="2"/>
      <c r="H418" s="2"/>
      <c r="I418" s="2"/>
      <c r="J418" s="2"/>
      <c r="K418" s="2"/>
      <c r="L418" s="2"/>
      <c r="M418" s="2"/>
      <c r="N418" s="2"/>
      <c r="O418" s="2"/>
      <c r="P418" s="2"/>
    </row>
    <row r="419" spans="1:16" s="1" customFormat="1" x14ac:dyDescent="0.25">
      <c r="A419" s="85"/>
      <c r="B419" s="86"/>
      <c r="C419" s="87"/>
      <c r="D419" s="83"/>
      <c r="E419" s="83"/>
      <c r="G419" s="2"/>
      <c r="H419" s="2"/>
      <c r="I419" s="2"/>
      <c r="J419" s="2"/>
      <c r="K419" s="2"/>
      <c r="L419" s="2"/>
      <c r="M419" s="2"/>
      <c r="N419" s="2"/>
      <c r="O419" s="2"/>
      <c r="P419" s="2"/>
    </row>
    <row r="420" spans="1:16" s="1" customFormat="1" x14ac:dyDescent="0.25">
      <c r="A420" s="85"/>
      <c r="B420" s="86"/>
      <c r="C420" s="87"/>
      <c r="D420" s="83"/>
      <c r="E420" s="83"/>
      <c r="G420" s="2"/>
      <c r="H420" s="2"/>
      <c r="I420" s="2"/>
      <c r="J420" s="2"/>
      <c r="K420" s="2"/>
      <c r="L420" s="2"/>
      <c r="M420" s="2"/>
      <c r="N420" s="2"/>
      <c r="O420" s="2"/>
      <c r="P420" s="2"/>
    </row>
    <row r="421" spans="1:16" s="1" customFormat="1" x14ac:dyDescent="0.25">
      <c r="A421" s="85"/>
      <c r="B421" s="86"/>
      <c r="C421" s="87"/>
      <c r="D421" s="83"/>
      <c r="E421" s="83"/>
      <c r="G421" s="2"/>
      <c r="H421" s="2"/>
      <c r="I421" s="2"/>
      <c r="J421" s="2"/>
      <c r="K421" s="2"/>
      <c r="L421" s="2"/>
      <c r="M421" s="2"/>
      <c r="N421" s="2"/>
      <c r="O421" s="2"/>
      <c r="P421" s="2"/>
    </row>
    <row r="422" spans="1:16" s="1" customFormat="1" x14ac:dyDescent="0.25">
      <c r="A422" s="85"/>
      <c r="B422" s="86"/>
      <c r="C422" s="87"/>
      <c r="D422" s="83"/>
      <c r="E422" s="83"/>
      <c r="G422" s="2"/>
      <c r="H422" s="2"/>
      <c r="I422" s="2"/>
      <c r="J422" s="2"/>
      <c r="K422" s="2"/>
      <c r="L422" s="2"/>
      <c r="M422" s="2"/>
      <c r="N422" s="2"/>
      <c r="O422" s="2"/>
      <c r="P422" s="2"/>
    </row>
    <row r="423" spans="1:16" s="1" customFormat="1" x14ac:dyDescent="0.25">
      <c r="A423" s="85"/>
      <c r="B423" s="86"/>
      <c r="C423" s="87"/>
      <c r="D423" s="83"/>
      <c r="E423" s="83"/>
      <c r="G423" s="2"/>
      <c r="H423" s="2"/>
      <c r="I423" s="2"/>
      <c r="J423" s="2"/>
      <c r="K423" s="2"/>
      <c r="L423" s="2"/>
      <c r="M423" s="2"/>
      <c r="N423" s="2"/>
      <c r="O423" s="2"/>
      <c r="P423" s="2"/>
    </row>
    <row r="424" spans="1:16" s="1" customFormat="1" x14ac:dyDescent="0.25">
      <c r="A424" s="85"/>
      <c r="B424" s="86"/>
      <c r="C424" s="87"/>
      <c r="D424" s="83"/>
      <c r="E424" s="83"/>
      <c r="G424" s="2"/>
      <c r="H424" s="2"/>
      <c r="I424" s="2"/>
      <c r="J424" s="2"/>
      <c r="K424" s="2"/>
      <c r="L424" s="2"/>
      <c r="M424" s="2"/>
      <c r="N424" s="2"/>
      <c r="O424" s="2"/>
      <c r="P424" s="2"/>
    </row>
    <row r="425" spans="1:16" s="1" customFormat="1" x14ac:dyDescent="0.25">
      <c r="A425" s="85"/>
      <c r="B425" s="86"/>
      <c r="C425" s="87"/>
      <c r="D425" s="83"/>
      <c r="E425" s="83"/>
      <c r="G425" s="2"/>
      <c r="H425" s="2"/>
      <c r="I425" s="2"/>
      <c r="J425" s="2"/>
      <c r="K425" s="2"/>
      <c r="L425" s="2"/>
      <c r="M425" s="2"/>
      <c r="N425" s="2"/>
      <c r="O425" s="2"/>
      <c r="P425" s="2"/>
    </row>
    <row r="426" spans="1:16" s="1" customFormat="1" x14ac:dyDescent="0.25">
      <c r="A426" s="85"/>
      <c r="B426" s="86"/>
      <c r="C426" s="87"/>
      <c r="D426" s="83"/>
      <c r="E426" s="83"/>
      <c r="G426" s="2"/>
      <c r="H426" s="2"/>
      <c r="I426" s="2"/>
      <c r="J426" s="2"/>
      <c r="K426" s="2"/>
      <c r="L426" s="2"/>
      <c r="M426" s="2"/>
      <c r="N426" s="2"/>
      <c r="O426" s="2"/>
      <c r="P426" s="2"/>
    </row>
    <row r="427" spans="1:16" s="1" customFormat="1" x14ac:dyDescent="0.25">
      <c r="A427" s="85"/>
      <c r="B427" s="86"/>
      <c r="C427" s="87"/>
      <c r="D427" s="83"/>
      <c r="E427" s="83"/>
      <c r="G427" s="2"/>
      <c r="H427" s="2"/>
      <c r="I427" s="2"/>
      <c r="J427" s="2"/>
      <c r="K427" s="2"/>
      <c r="L427" s="2"/>
      <c r="M427" s="2"/>
      <c r="N427" s="2"/>
      <c r="O427" s="2"/>
      <c r="P427" s="2"/>
    </row>
  </sheetData>
  <mergeCells count="105">
    <mergeCell ref="A52:A54"/>
    <mergeCell ref="A1:E1"/>
    <mergeCell ref="A4:A11"/>
    <mergeCell ref="A16:A18"/>
    <mergeCell ref="A19:A21"/>
    <mergeCell ref="A22:A25"/>
    <mergeCell ref="A26:A28"/>
    <mergeCell ref="A29:A31"/>
    <mergeCell ref="A34:A38"/>
    <mergeCell ref="A39:A42"/>
    <mergeCell ref="A43:A47"/>
    <mergeCell ref="A49:A51"/>
    <mergeCell ref="A12:A14"/>
    <mergeCell ref="C90:C96"/>
    <mergeCell ref="D90:D96"/>
    <mergeCell ref="E90:E96"/>
    <mergeCell ref="F65:K65"/>
    <mergeCell ref="A65:A67"/>
    <mergeCell ref="A72:A79"/>
    <mergeCell ref="C73:C78"/>
    <mergeCell ref="D73:D78"/>
    <mergeCell ref="E73:E78"/>
    <mergeCell ref="A80:A88"/>
    <mergeCell ref="C81:C86"/>
    <mergeCell ref="D81:D86"/>
    <mergeCell ref="E81:E86"/>
    <mergeCell ref="F98:O98"/>
    <mergeCell ref="A149:A152"/>
    <mergeCell ref="A104:A107"/>
    <mergeCell ref="A108:A111"/>
    <mergeCell ref="A112:A116"/>
    <mergeCell ref="A117:A120"/>
    <mergeCell ref="A121:A125"/>
    <mergeCell ref="A126:A130"/>
    <mergeCell ref="A131:A134"/>
    <mergeCell ref="A135:A139"/>
    <mergeCell ref="A144:A146"/>
    <mergeCell ref="F147:K147"/>
    <mergeCell ref="F148:L148"/>
    <mergeCell ref="A99:A103"/>
    <mergeCell ref="F165:J165"/>
    <mergeCell ref="A170:A172"/>
    <mergeCell ref="A173:A176"/>
    <mergeCell ref="A177:A179"/>
    <mergeCell ref="A180:A184"/>
    <mergeCell ref="F188:P188"/>
    <mergeCell ref="F213:M213"/>
    <mergeCell ref="A217:A220"/>
    <mergeCell ref="A233:A234"/>
    <mergeCell ref="F197:N199"/>
    <mergeCell ref="A201:A204"/>
    <mergeCell ref="A205:A208"/>
    <mergeCell ref="A209:A212"/>
    <mergeCell ref="A213:A216"/>
    <mergeCell ref="F185:P185"/>
    <mergeCell ref="C159:C165"/>
    <mergeCell ref="D159:D165"/>
    <mergeCell ref="E159:E165"/>
    <mergeCell ref="D288:D289"/>
    <mergeCell ref="E288:E289"/>
    <mergeCell ref="A227:A232"/>
    <mergeCell ref="A221:A224"/>
    <mergeCell ref="F221:N223"/>
    <mergeCell ref="A378:A382"/>
    <mergeCell ref="A398:A400"/>
    <mergeCell ref="A401:B401"/>
    <mergeCell ref="A405:E405"/>
    <mergeCell ref="A385:A386"/>
    <mergeCell ref="A387:A389"/>
    <mergeCell ref="A391:A397"/>
    <mergeCell ref="F331:K331"/>
    <mergeCell ref="F303:J303"/>
    <mergeCell ref="A305:A309"/>
    <mergeCell ref="A313:A326"/>
    <mergeCell ref="C318:C326"/>
    <mergeCell ref="D318:D326"/>
    <mergeCell ref="E318:E326"/>
    <mergeCell ref="F325:N325"/>
    <mergeCell ref="A235:A244"/>
    <mergeCell ref="A245:A246"/>
    <mergeCell ref="A247:A248"/>
    <mergeCell ref="C288:C289"/>
    <mergeCell ref="A55:A59"/>
    <mergeCell ref="A141:A142"/>
    <mergeCell ref="A298:A302"/>
    <mergeCell ref="A338:A350"/>
    <mergeCell ref="A293:A297"/>
    <mergeCell ref="A358:A362"/>
    <mergeCell ref="A363:A367"/>
    <mergeCell ref="A368:A372"/>
    <mergeCell ref="A373:A377"/>
    <mergeCell ref="A188:A191"/>
    <mergeCell ref="A89:A97"/>
    <mergeCell ref="A185:A187"/>
    <mergeCell ref="A158:A166"/>
    <mergeCell ref="A192:A196"/>
    <mergeCell ref="A197:A200"/>
    <mergeCell ref="A251:A255"/>
    <mergeCell ref="A256:A261"/>
    <mergeCell ref="A263:A266"/>
    <mergeCell ref="A267:A273"/>
    <mergeCell ref="A274:A277"/>
    <mergeCell ref="A279:A287"/>
    <mergeCell ref="A288:A292"/>
    <mergeCell ref="A154:A156"/>
  </mergeCells>
  <printOptions gridLines="1" gridLinesSet="0"/>
  <pageMargins left="0.17" right="0.36" top="0.23622047244094502" bottom="0.39" header="0.3" footer="0.3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tabSelected="1" workbookViewId="0">
      <selection activeCell="E6" sqref="E6"/>
    </sheetView>
  </sheetViews>
  <sheetFormatPr defaultColWidth="9" defaultRowHeight="15" x14ac:dyDescent="0.25"/>
  <cols>
    <col min="1" max="1" width="6.28515625" style="152" customWidth="1"/>
    <col min="2" max="2" width="47.5703125" style="153" customWidth="1"/>
    <col min="3" max="3" width="12.85546875" style="154" customWidth="1"/>
    <col min="4" max="4" width="12.5703125" style="153" customWidth="1"/>
    <col min="5" max="6" width="12.140625" style="152" customWidth="1"/>
    <col min="7" max="7" width="21.7109375" style="155" customWidth="1"/>
    <col min="8" max="16384" width="9" style="149"/>
  </cols>
  <sheetData>
    <row r="1" spans="1:9" ht="16.5" x14ac:dyDescent="0.25">
      <c r="A1" s="248" t="s">
        <v>387</v>
      </c>
      <c r="B1" s="248"/>
      <c r="C1" s="248"/>
      <c r="D1" s="249" t="s">
        <v>388</v>
      </c>
      <c r="E1" s="249"/>
      <c r="F1" s="249"/>
      <c r="G1" s="249"/>
    </row>
    <row r="2" spans="1:9" ht="18.75" x14ac:dyDescent="0.3">
      <c r="A2" s="250" t="s">
        <v>389</v>
      </c>
      <c r="B2" s="250"/>
      <c r="C2" s="250"/>
      <c r="D2" s="250" t="s">
        <v>390</v>
      </c>
      <c r="E2" s="250"/>
      <c r="F2" s="250"/>
      <c r="G2" s="250"/>
    </row>
    <row r="4" spans="1:9" s="150" customFormat="1" ht="28.5" customHeight="1" x14ac:dyDescent="0.3">
      <c r="A4" s="251" t="s">
        <v>651</v>
      </c>
      <c r="B4" s="252"/>
      <c r="C4" s="252"/>
      <c r="D4" s="252"/>
      <c r="E4" s="252"/>
      <c r="F4" s="252"/>
      <c r="G4" s="252"/>
      <c r="I4" s="151"/>
    </row>
    <row r="5" spans="1:9" ht="15" customHeight="1" x14ac:dyDescent="0.3">
      <c r="I5" s="151"/>
    </row>
    <row r="6" spans="1:9" ht="28.5" customHeight="1" x14ac:dyDescent="0.3">
      <c r="A6" s="156" t="s">
        <v>391</v>
      </c>
      <c r="B6" s="157" t="s">
        <v>1</v>
      </c>
      <c r="C6" s="156" t="s">
        <v>392</v>
      </c>
      <c r="D6" s="156" t="s">
        <v>393</v>
      </c>
      <c r="E6" s="158" t="s">
        <v>4</v>
      </c>
      <c r="F6" s="158"/>
      <c r="G6" s="159" t="s">
        <v>394</v>
      </c>
      <c r="H6" s="204"/>
      <c r="I6" s="151"/>
    </row>
    <row r="7" spans="1:9" s="163" customFormat="1" ht="31.5" customHeight="1" x14ac:dyDescent="0.2">
      <c r="A7" s="160" t="s">
        <v>395</v>
      </c>
      <c r="B7" s="161" t="s">
        <v>396</v>
      </c>
      <c r="C7" s="160">
        <v>4</v>
      </c>
      <c r="D7" s="160">
        <v>4</v>
      </c>
      <c r="E7" s="160">
        <v>4</v>
      </c>
      <c r="F7" s="160">
        <f>SUBTOTAL(3,$E$7:E7)</f>
        <v>1</v>
      </c>
      <c r="G7" s="162"/>
      <c r="H7" s="205">
        <f>E7-D7</f>
        <v>0</v>
      </c>
    </row>
    <row r="8" spans="1:9" s="163" customFormat="1" ht="34.5" customHeight="1" x14ac:dyDescent="0.2">
      <c r="A8" s="160" t="s">
        <v>397</v>
      </c>
      <c r="B8" s="164" t="s">
        <v>398</v>
      </c>
      <c r="C8" s="160">
        <v>4</v>
      </c>
      <c r="D8" s="165">
        <v>4</v>
      </c>
      <c r="E8" s="160">
        <v>4</v>
      </c>
      <c r="F8" s="160">
        <f>SUBTOTAL(3,$E$7:E8)</f>
        <v>2</v>
      </c>
      <c r="G8" s="162"/>
      <c r="H8" s="205">
        <f t="shared" ref="H8:H71" si="0">E8-D8</f>
        <v>0</v>
      </c>
    </row>
    <row r="9" spans="1:9" s="163" customFormat="1" ht="28.5" customHeight="1" x14ac:dyDescent="0.2">
      <c r="A9" s="160" t="s">
        <v>399</v>
      </c>
      <c r="B9" s="161" t="s">
        <v>400</v>
      </c>
      <c r="C9" s="160">
        <v>4</v>
      </c>
      <c r="D9" s="160">
        <v>4</v>
      </c>
      <c r="E9" s="160">
        <v>4</v>
      </c>
      <c r="F9" s="160">
        <f>SUBTOTAL(3,$E$7:E9)</f>
        <v>3</v>
      </c>
      <c r="G9" s="162"/>
      <c r="H9" s="205">
        <f t="shared" si="0"/>
        <v>0</v>
      </c>
    </row>
    <row r="10" spans="1:9" s="163" customFormat="1" ht="31.5" customHeight="1" x14ac:dyDescent="0.2">
      <c r="A10" s="160" t="s">
        <v>401</v>
      </c>
      <c r="B10" s="161" t="s">
        <v>402</v>
      </c>
      <c r="C10" s="160">
        <v>4</v>
      </c>
      <c r="D10" s="160">
        <v>4</v>
      </c>
      <c r="E10" s="160">
        <v>4</v>
      </c>
      <c r="F10" s="160">
        <f>SUBTOTAL(3,$E$7:E10)</f>
        <v>4</v>
      </c>
      <c r="G10" s="162"/>
      <c r="H10" s="205">
        <f t="shared" si="0"/>
        <v>0</v>
      </c>
    </row>
    <row r="11" spans="1:9" s="163" customFormat="1" ht="32.25" customHeight="1" x14ac:dyDescent="0.2">
      <c r="A11" s="160" t="s">
        <v>403</v>
      </c>
      <c r="B11" s="164" t="s">
        <v>404</v>
      </c>
      <c r="C11" s="160">
        <v>4</v>
      </c>
      <c r="D11" s="160">
        <v>4</v>
      </c>
      <c r="E11" s="160">
        <v>4</v>
      </c>
      <c r="F11" s="160">
        <f>SUBTOTAL(3,$E$7:E11)</f>
        <v>5</v>
      </c>
      <c r="G11" s="162"/>
      <c r="H11" s="205">
        <f t="shared" si="0"/>
        <v>0</v>
      </c>
    </row>
    <row r="12" spans="1:9" s="167" customFormat="1" ht="38.25" customHeight="1" x14ac:dyDescent="0.2">
      <c r="A12" s="165" t="s">
        <v>405</v>
      </c>
      <c r="B12" s="166" t="s">
        <v>406</v>
      </c>
      <c r="C12" s="165">
        <v>3</v>
      </c>
      <c r="D12" s="165">
        <v>3</v>
      </c>
      <c r="E12" s="165">
        <v>3</v>
      </c>
      <c r="F12" s="160">
        <f>SUBTOTAL(3,$E$7:E12)</f>
        <v>6</v>
      </c>
      <c r="G12" s="166"/>
      <c r="H12" s="205">
        <f t="shared" si="0"/>
        <v>0</v>
      </c>
    </row>
    <row r="13" spans="1:9" s="163" customFormat="1" ht="22.5" customHeight="1" x14ac:dyDescent="0.2">
      <c r="A13" s="160" t="s">
        <v>407</v>
      </c>
      <c r="B13" s="161" t="s">
        <v>408</v>
      </c>
      <c r="C13" s="160">
        <v>4</v>
      </c>
      <c r="D13" s="160">
        <v>4</v>
      </c>
      <c r="E13" s="160">
        <v>4</v>
      </c>
      <c r="F13" s="160">
        <f>SUBTOTAL(3,$E$7:E13)</f>
        <v>7</v>
      </c>
      <c r="G13" s="164"/>
      <c r="H13" s="205">
        <f t="shared" si="0"/>
        <v>0</v>
      </c>
    </row>
    <row r="14" spans="1:9" s="163" customFormat="1" ht="31.5" customHeight="1" x14ac:dyDescent="0.2">
      <c r="A14" s="160" t="s">
        <v>409</v>
      </c>
      <c r="B14" s="161" t="s">
        <v>410</v>
      </c>
      <c r="C14" s="160">
        <v>4</v>
      </c>
      <c r="D14" s="160">
        <v>4</v>
      </c>
      <c r="E14" s="160">
        <v>4</v>
      </c>
      <c r="F14" s="160">
        <f>SUBTOTAL(3,$E$7:E14)</f>
        <v>8</v>
      </c>
      <c r="G14" s="168"/>
      <c r="H14" s="205">
        <f t="shared" si="0"/>
        <v>0</v>
      </c>
    </row>
    <row r="15" spans="1:9" s="163" customFormat="1" ht="31.5" customHeight="1" x14ac:dyDescent="0.2">
      <c r="A15" s="160" t="s">
        <v>411</v>
      </c>
      <c r="B15" s="164" t="s">
        <v>412</v>
      </c>
      <c r="C15" s="160">
        <v>4</v>
      </c>
      <c r="D15" s="160">
        <v>4</v>
      </c>
      <c r="E15" s="160">
        <v>4</v>
      </c>
      <c r="F15" s="160">
        <f>SUBTOTAL(3,$E$7:E15)</f>
        <v>9</v>
      </c>
      <c r="G15" s="164"/>
      <c r="H15" s="205">
        <f t="shared" si="0"/>
        <v>0</v>
      </c>
    </row>
    <row r="16" spans="1:9" s="163" customFormat="1" ht="31.5" customHeight="1" x14ac:dyDescent="0.2">
      <c r="A16" s="160" t="s">
        <v>413</v>
      </c>
      <c r="B16" s="164" t="s">
        <v>414</v>
      </c>
      <c r="C16" s="160">
        <v>3</v>
      </c>
      <c r="D16" s="160">
        <v>3</v>
      </c>
      <c r="E16" s="160">
        <v>3</v>
      </c>
      <c r="F16" s="160">
        <f>SUBTOTAL(3,$E$7:E16)</f>
        <v>10</v>
      </c>
      <c r="G16" s="164"/>
      <c r="H16" s="205">
        <f t="shared" si="0"/>
        <v>0</v>
      </c>
    </row>
    <row r="17" spans="1:8" s="163" customFormat="1" ht="31.5" customHeight="1" x14ac:dyDescent="0.2">
      <c r="A17" s="169" t="s">
        <v>415</v>
      </c>
      <c r="B17" s="170" t="s">
        <v>416</v>
      </c>
      <c r="C17" s="169">
        <v>3</v>
      </c>
      <c r="D17" s="169">
        <v>3</v>
      </c>
      <c r="E17" s="169">
        <v>3</v>
      </c>
      <c r="F17" s="160">
        <f>SUBTOTAL(3,$E$7:E17)</f>
        <v>11</v>
      </c>
      <c r="G17" s="164"/>
      <c r="H17" s="205">
        <f t="shared" si="0"/>
        <v>0</v>
      </c>
    </row>
    <row r="18" spans="1:8" s="163" customFormat="1" ht="31.5" customHeight="1" x14ac:dyDescent="0.2">
      <c r="A18" s="171" t="s">
        <v>417</v>
      </c>
      <c r="B18" s="170" t="s">
        <v>418</v>
      </c>
      <c r="C18" s="169">
        <v>3</v>
      </c>
      <c r="D18" s="169">
        <v>4</v>
      </c>
      <c r="E18" s="169">
        <v>4</v>
      </c>
      <c r="F18" s="160">
        <f>SUBTOTAL(3,$E$7:E18)</f>
        <v>12</v>
      </c>
      <c r="G18" s="164"/>
      <c r="H18" s="205">
        <f t="shared" si="0"/>
        <v>0</v>
      </c>
    </row>
    <row r="19" spans="1:8" s="163" customFormat="1" ht="31.5" customHeight="1" x14ac:dyDescent="0.2">
      <c r="A19" s="160" t="s">
        <v>419</v>
      </c>
      <c r="B19" s="164" t="s">
        <v>420</v>
      </c>
      <c r="C19" s="165">
        <v>4</v>
      </c>
      <c r="D19" s="169">
        <v>4</v>
      </c>
      <c r="E19" s="165">
        <v>4</v>
      </c>
      <c r="F19" s="160">
        <f>SUBTOTAL(3,$E$7:E19)</f>
        <v>13</v>
      </c>
      <c r="G19" s="172"/>
      <c r="H19" s="205">
        <f t="shared" si="0"/>
        <v>0</v>
      </c>
    </row>
    <row r="20" spans="1:8" s="163" customFormat="1" ht="33.75" customHeight="1" x14ac:dyDescent="0.2">
      <c r="A20" s="173" t="s">
        <v>421</v>
      </c>
      <c r="B20" s="164" t="s">
        <v>422</v>
      </c>
      <c r="C20" s="160">
        <v>4</v>
      </c>
      <c r="D20" s="160">
        <v>4</v>
      </c>
      <c r="E20" s="160">
        <v>4</v>
      </c>
      <c r="F20" s="160">
        <f>SUBTOTAL(3,$E$7:E20)</f>
        <v>14</v>
      </c>
      <c r="G20" s="164"/>
      <c r="H20" s="205">
        <f t="shared" si="0"/>
        <v>0</v>
      </c>
    </row>
    <row r="21" spans="1:8" s="163" customFormat="1" ht="36.75" customHeight="1" x14ac:dyDescent="0.2">
      <c r="A21" s="174" t="s">
        <v>423</v>
      </c>
      <c r="B21" s="164" t="s">
        <v>424</v>
      </c>
      <c r="C21" s="169">
        <v>4</v>
      </c>
      <c r="D21" s="169">
        <v>4</v>
      </c>
      <c r="E21" s="169">
        <v>4</v>
      </c>
      <c r="F21" s="160">
        <f>SUBTOTAL(3,$E$7:E21)</f>
        <v>15</v>
      </c>
      <c r="G21" s="164"/>
      <c r="H21" s="205">
        <f t="shared" si="0"/>
        <v>0</v>
      </c>
    </row>
    <row r="22" spans="1:8" s="163" customFormat="1" ht="31.5" customHeight="1" x14ac:dyDescent="0.2">
      <c r="A22" s="169" t="s">
        <v>425</v>
      </c>
      <c r="B22" s="170" t="s">
        <v>426</v>
      </c>
      <c r="C22" s="169">
        <v>4</v>
      </c>
      <c r="D22" s="169">
        <v>4</v>
      </c>
      <c r="E22" s="169">
        <v>4</v>
      </c>
      <c r="F22" s="160">
        <f>SUBTOTAL(3,$E$7:E22)</f>
        <v>16</v>
      </c>
      <c r="G22" s="164"/>
      <c r="H22" s="205">
        <f t="shared" si="0"/>
        <v>0</v>
      </c>
    </row>
    <row r="23" spans="1:8" s="163" customFormat="1" ht="31.5" customHeight="1" x14ac:dyDescent="0.2">
      <c r="A23" s="160" t="s">
        <v>427</v>
      </c>
      <c r="B23" s="164" t="s">
        <v>428</v>
      </c>
      <c r="C23" s="160">
        <v>3</v>
      </c>
      <c r="D23" s="160">
        <v>3</v>
      </c>
      <c r="E23" s="160">
        <v>3</v>
      </c>
      <c r="F23" s="160">
        <f>SUBTOTAL(3,$E$7:E23)</f>
        <v>17</v>
      </c>
      <c r="G23" s="164"/>
      <c r="H23" s="205">
        <f t="shared" si="0"/>
        <v>0</v>
      </c>
    </row>
    <row r="24" spans="1:8" s="163" customFormat="1" ht="31.5" customHeight="1" x14ac:dyDescent="0.2">
      <c r="A24" s="169" t="s">
        <v>429</v>
      </c>
      <c r="B24" s="170" t="s">
        <v>430</v>
      </c>
      <c r="C24" s="169">
        <v>4</v>
      </c>
      <c r="D24" s="169">
        <v>4</v>
      </c>
      <c r="E24" s="169">
        <v>4</v>
      </c>
      <c r="F24" s="160">
        <f>SUBTOTAL(3,$E$7:E24)</f>
        <v>18</v>
      </c>
      <c r="G24" s="164"/>
      <c r="H24" s="205">
        <f t="shared" si="0"/>
        <v>0</v>
      </c>
    </row>
    <row r="25" spans="1:8" s="163" customFormat="1" ht="31.5" customHeight="1" x14ac:dyDescent="0.2">
      <c r="A25" s="160" t="s">
        <v>431</v>
      </c>
      <c r="B25" s="164" t="s">
        <v>432</v>
      </c>
      <c r="C25" s="160">
        <v>4</v>
      </c>
      <c r="D25" s="160">
        <v>4</v>
      </c>
      <c r="E25" s="160">
        <v>4</v>
      </c>
      <c r="F25" s="160">
        <f>SUBTOTAL(3,$E$7:E25)</f>
        <v>19</v>
      </c>
      <c r="G25" s="164"/>
      <c r="H25" s="205">
        <f t="shared" si="0"/>
        <v>0</v>
      </c>
    </row>
    <row r="26" spans="1:8" s="163" customFormat="1" ht="31.5" customHeight="1" x14ac:dyDescent="0.2">
      <c r="A26" s="169" t="s">
        <v>433</v>
      </c>
      <c r="B26" s="170" t="s">
        <v>434</v>
      </c>
      <c r="C26" s="169">
        <v>4</v>
      </c>
      <c r="D26" s="169">
        <v>4</v>
      </c>
      <c r="E26" s="169">
        <v>4</v>
      </c>
      <c r="F26" s="160">
        <f>SUBTOTAL(3,$E$7:E26)</f>
        <v>20</v>
      </c>
      <c r="G26" s="161"/>
      <c r="H26" s="205">
        <f t="shared" si="0"/>
        <v>0</v>
      </c>
    </row>
    <row r="27" spans="1:8" s="163" customFormat="1" ht="31.5" customHeight="1" x14ac:dyDescent="0.2">
      <c r="A27" s="160" t="s">
        <v>435</v>
      </c>
      <c r="B27" s="164" t="s">
        <v>436</v>
      </c>
      <c r="C27" s="160">
        <v>2</v>
      </c>
      <c r="D27" s="160">
        <v>2</v>
      </c>
      <c r="E27" s="182">
        <v>2</v>
      </c>
      <c r="F27" s="160">
        <f>SUBTOTAL(3,$E$7:E27)</f>
        <v>21</v>
      </c>
      <c r="G27" s="161"/>
      <c r="H27" s="205">
        <f t="shared" si="0"/>
        <v>0</v>
      </c>
    </row>
    <row r="28" spans="1:8" s="163" customFormat="1" ht="31.5" customHeight="1" x14ac:dyDescent="0.2">
      <c r="A28" s="160" t="s">
        <v>437</v>
      </c>
      <c r="B28" s="164" t="s">
        <v>438</v>
      </c>
      <c r="C28" s="160">
        <v>4</v>
      </c>
      <c r="D28" s="160">
        <v>4</v>
      </c>
      <c r="E28" s="160">
        <v>4</v>
      </c>
      <c r="F28" s="160">
        <f>SUBTOTAL(3,$E$7:E28)</f>
        <v>22</v>
      </c>
      <c r="G28" s="161"/>
      <c r="H28" s="205">
        <f t="shared" si="0"/>
        <v>0</v>
      </c>
    </row>
    <row r="29" spans="1:8" s="163" customFormat="1" ht="26.25" customHeight="1" x14ac:dyDescent="0.2">
      <c r="A29" s="169" t="s">
        <v>439</v>
      </c>
      <c r="B29" s="170" t="s">
        <v>440</v>
      </c>
      <c r="C29" s="169">
        <v>4</v>
      </c>
      <c r="D29" s="169">
        <v>4</v>
      </c>
      <c r="E29" s="169">
        <v>4</v>
      </c>
      <c r="F29" s="160">
        <f>SUBTOTAL(3,$E$7:E29)</f>
        <v>23</v>
      </c>
      <c r="G29" s="161"/>
      <c r="H29" s="205">
        <f t="shared" si="0"/>
        <v>0</v>
      </c>
    </row>
    <row r="30" spans="1:8" s="163" customFormat="1" ht="31.5" customHeight="1" x14ac:dyDescent="0.2">
      <c r="A30" s="169" t="s">
        <v>441</v>
      </c>
      <c r="B30" s="170" t="s">
        <v>442</v>
      </c>
      <c r="C30" s="169">
        <v>4</v>
      </c>
      <c r="D30" s="169">
        <v>4</v>
      </c>
      <c r="E30" s="169">
        <v>4</v>
      </c>
      <c r="F30" s="160">
        <f>SUBTOTAL(3,$E$7:E30)</f>
        <v>24</v>
      </c>
      <c r="G30" s="161"/>
      <c r="H30" s="205">
        <f t="shared" si="0"/>
        <v>0</v>
      </c>
    </row>
    <row r="31" spans="1:8" s="163" customFormat="1" ht="31.5" customHeight="1" x14ac:dyDescent="0.2">
      <c r="A31" s="160" t="s">
        <v>443</v>
      </c>
      <c r="B31" s="164" t="s">
        <v>444</v>
      </c>
      <c r="C31" s="160">
        <v>3</v>
      </c>
      <c r="D31" s="160">
        <v>3</v>
      </c>
      <c r="E31" s="160">
        <v>3</v>
      </c>
      <c r="F31" s="160">
        <f>SUBTOTAL(3,$E$7:E31)</f>
        <v>25</v>
      </c>
      <c r="G31" s="164"/>
      <c r="H31" s="205">
        <f t="shared" si="0"/>
        <v>0</v>
      </c>
    </row>
    <row r="32" spans="1:8" s="163" customFormat="1" ht="31.5" customHeight="1" x14ac:dyDescent="0.2">
      <c r="A32" s="160" t="s">
        <v>445</v>
      </c>
      <c r="B32" s="164" t="s">
        <v>446</v>
      </c>
      <c r="C32" s="160">
        <v>3</v>
      </c>
      <c r="D32" s="160">
        <v>3</v>
      </c>
      <c r="E32" s="160">
        <v>3</v>
      </c>
      <c r="F32" s="160">
        <f>SUBTOTAL(3,$E$7:E32)</f>
        <v>26</v>
      </c>
      <c r="G32" s="164"/>
      <c r="H32" s="205">
        <f t="shared" si="0"/>
        <v>0</v>
      </c>
    </row>
    <row r="33" spans="1:9" s="163" customFormat="1" ht="31.5" customHeight="1" x14ac:dyDescent="0.2">
      <c r="A33" s="169" t="s">
        <v>447</v>
      </c>
      <c r="B33" s="170" t="s">
        <v>448</v>
      </c>
      <c r="C33" s="169">
        <v>4</v>
      </c>
      <c r="D33" s="169">
        <v>4</v>
      </c>
      <c r="E33" s="169">
        <v>4</v>
      </c>
      <c r="F33" s="160">
        <f>SUBTOTAL(3,$E$7:E33)</f>
        <v>27</v>
      </c>
      <c r="G33" s="164"/>
      <c r="H33" s="205">
        <f t="shared" si="0"/>
        <v>0</v>
      </c>
    </row>
    <row r="34" spans="1:9" s="163" customFormat="1" ht="31.5" customHeight="1" x14ac:dyDescent="0.2">
      <c r="A34" s="169" t="s">
        <v>449</v>
      </c>
      <c r="B34" s="170" t="s">
        <v>450</v>
      </c>
      <c r="C34" s="169">
        <v>4</v>
      </c>
      <c r="D34" s="169">
        <v>4</v>
      </c>
      <c r="E34" s="169">
        <v>4</v>
      </c>
      <c r="F34" s="160">
        <f>SUBTOTAL(3,$E$7:E34)</f>
        <v>28</v>
      </c>
      <c r="G34" s="164"/>
      <c r="H34" s="205">
        <f t="shared" si="0"/>
        <v>0</v>
      </c>
    </row>
    <row r="35" spans="1:9" s="163" customFormat="1" ht="31.5" customHeight="1" x14ac:dyDescent="0.2">
      <c r="A35" s="169" t="s">
        <v>451</v>
      </c>
      <c r="B35" s="170" t="s">
        <v>452</v>
      </c>
      <c r="C35" s="169">
        <v>3</v>
      </c>
      <c r="D35" s="169">
        <v>3</v>
      </c>
      <c r="E35" s="169">
        <v>3</v>
      </c>
      <c r="F35" s="160">
        <f>SUBTOTAL(3,$E$7:E35)</f>
        <v>29</v>
      </c>
      <c r="G35" s="164"/>
      <c r="H35" s="205">
        <f t="shared" si="0"/>
        <v>0</v>
      </c>
    </row>
    <row r="36" spans="1:9" s="163" customFormat="1" ht="31.5" customHeight="1" x14ac:dyDescent="0.2">
      <c r="A36" s="160" t="s">
        <v>453</v>
      </c>
      <c r="B36" s="164" t="s">
        <v>454</v>
      </c>
      <c r="C36" s="160">
        <v>4</v>
      </c>
      <c r="D36" s="160">
        <v>4</v>
      </c>
      <c r="E36" s="160">
        <v>4</v>
      </c>
      <c r="F36" s="160">
        <f>SUBTOTAL(3,$E$7:E36)</f>
        <v>30</v>
      </c>
      <c r="G36" s="161"/>
      <c r="H36" s="205">
        <f t="shared" si="0"/>
        <v>0</v>
      </c>
    </row>
    <row r="37" spans="1:9" s="163" customFormat="1" ht="27.75" customHeight="1" x14ac:dyDescent="0.2">
      <c r="A37" s="169" t="s">
        <v>455</v>
      </c>
      <c r="B37" s="170" t="s">
        <v>456</v>
      </c>
      <c r="C37" s="169">
        <v>4</v>
      </c>
      <c r="D37" s="169">
        <v>4</v>
      </c>
      <c r="E37" s="169">
        <v>4</v>
      </c>
      <c r="F37" s="160">
        <f>SUBTOTAL(3,$E$7:E37)</f>
        <v>31</v>
      </c>
      <c r="G37" s="161"/>
      <c r="H37" s="205">
        <f t="shared" si="0"/>
        <v>0</v>
      </c>
    </row>
    <row r="38" spans="1:9" s="163" customFormat="1" ht="31.5" customHeight="1" x14ac:dyDescent="0.2">
      <c r="A38" s="169" t="s">
        <v>457</v>
      </c>
      <c r="B38" s="170" t="s">
        <v>458</v>
      </c>
      <c r="C38" s="169">
        <v>3</v>
      </c>
      <c r="D38" s="169">
        <v>3</v>
      </c>
      <c r="E38" s="169">
        <v>3</v>
      </c>
      <c r="F38" s="160">
        <f>SUBTOTAL(3,$E$7:E38)</f>
        <v>32</v>
      </c>
      <c r="G38" s="164"/>
      <c r="H38" s="205">
        <f t="shared" si="0"/>
        <v>0</v>
      </c>
    </row>
    <row r="39" spans="1:9" s="163" customFormat="1" ht="31.5" customHeight="1" x14ac:dyDescent="0.2">
      <c r="A39" s="169" t="s">
        <v>459</v>
      </c>
      <c r="B39" s="170" t="s">
        <v>460</v>
      </c>
      <c r="C39" s="169">
        <v>4</v>
      </c>
      <c r="D39" s="169">
        <v>4</v>
      </c>
      <c r="E39" s="169">
        <v>4</v>
      </c>
      <c r="F39" s="160">
        <f>SUBTOTAL(3,$E$7:E39)</f>
        <v>33</v>
      </c>
      <c r="G39" s="164"/>
      <c r="H39" s="205">
        <f t="shared" si="0"/>
        <v>0</v>
      </c>
    </row>
    <row r="40" spans="1:9" s="175" customFormat="1" ht="31.5" customHeight="1" x14ac:dyDescent="0.2">
      <c r="A40" s="169" t="s">
        <v>461</v>
      </c>
      <c r="B40" s="172" t="s">
        <v>462</v>
      </c>
      <c r="C40" s="169">
        <v>3</v>
      </c>
      <c r="D40" s="169">
        <v>3</v>
      </c>
      <c r="E40" s="169">
        <v>3</v>
      </c>
      <c r="F40" s="160">
        <f>SUBTOTAL(3,$E$7:E40)</f>
        <v>34</v>
      </c>
      <c r="G40" s="172"/>
      <c r="H40" s="205">
        <f t="shared" si="0"/>
        <v>0</v>
      </c>
    </row>
    <row r="41" spans="1:9" s="163" customFormat="1" ht="31.5" customHeight="1" x14ac:dyDescent="0.2">
      <c r="A41" s="169" t="s">
        <v>463</v>
      </c>
      <c r="B41" s="170" t="s">
        <v>464</v>
      </c>
      <c r="C41" s="169">
        <v>3</v>
      </c>
      <c r="D41" s="169">
        <v>3</v>
      </c>
      <c r="E41" s="169">
        <v>3</v>
      </c>
      <c r="F41" s="160">
        <f>SUBTOTAL(3,$E$7:E41)</f>
        <v>35</v>
      </c>
      <c r="G41" s="164"/>
      <c r="H41" s="205">
        <f t="shared" si="0"/>
        <v>0</v>
      </c>
    </row>
    <row r="42" spans="1:9" s="163" customFormat="1" ht="44.25" customHeight="1" x14ac:dyDescent="0.2">
      <c r="A42" s="160" t="s">
        <v>465</v>
      </c>
      <c r="B42" s="164" t="s">
        <v>466</v>
      </c>
      <c r="C42" s="160">
        <v>4</v>
      </c>
      <c r="D42" s="160">
        <v>4</v>
      </c>
      <c r="E42" s="160">
        <v>4</v>
      </c>
      <c r="F42" s="160">
        <f>SUBTOTAL(3,$E$7:E42)</f>
        <v>36</v>
      </c>
      <c r="G42" s="164"/>
      <c r="H42" s="205">
        <f t="shared" si="0"/>
        <v>0</v>
      </c>
    </row>
    <row r="43" spans="1:9" s="163" customFormat="1" ht="31.5" customHeight="1" x14ac:dyDescent="0.2">
      <c r="A43" s="160" t="s">
        <v>467</v>
      </c>
      <c r="B43" s="164" t="s">
        <v>468</v>
      </c>
      <c r="C43" s="173">
        <v>3</v>
      </c>
      <c r="D43" s="173">
        <v>3</v>
      </c>
      <c r="E43" s="173">
        <v>3</v>
      </c>
      <c r="F43" s="160">
        <f>SUBTOTAL(3,$E$7:E43)</f>
        <v>37</v>
      </c>
      <c r="G43" s="164"/>
      <c r="H43" s="205">
        <f t="shared" si="0"/>
        <v>0</v>
      </c>
    </row>
    <row r="44" spans="1:9" s="163" customFormat="1" ht="31.5" customHeight="1" x14ac:dyDescent="0.2">
      <c r="A44" s="160" t="s">
        <v>469</v>
      </c>
      <c r="B44" s="164" t="s">
        <v>470</v>
      </c>
      <c r="C44" s="173">
        <v>3</v>
      </c>
      <c r="D44" s="173">
        <v>3</v>
      </c>
      <c r="E44" s="173">
        <v>3</v>
      </c>
      <c r="F44" s="160">
        <f>SUBTOTAL(3,$E$7:E44)</f>
        <v>38</v>
      </c>
      <c r="G44" s="164"/>
      <c r="H44" s="205">
        <f t="shared" si="0"/>
        <v>0</v>
      </c>
    </row>
    <row r="45" spans="1:9" s="163" customFormat="1" ht="31.5" customHeight="1" x14ac:dyDescent="0.2">
      <c r="A45" s="160" t="s">
        <v>471</v>
      </c>
      <c r="B45" s="164" t="s">
        <v>472</v>
      </c>
      <c r="C45" s="173">
        <v>1</v>
      </c>
      <c r="D45" s="173">
        <v>2</v>
      </c>
      <c r="E45" s="173">
        <v>2</v>
      </c>
      <c r="F45" s="160">
        <f>SUBTOTAL(3,$E$7:E45)</f>
        <v>39</v>
      </c>
      <c r="G45" s="164"/>
      <c r="H45" s="205">
        <f t="shared" si="0"/>
        <v>0</v>
      </c>
    </row>
    <row r="46" spans="1:9" s="163" customFormat="1" ht="31.5" customHeight="1" x14ac:dyDescent="0.2">
      <c r="A46" s="160" t="s">
        <v>473</v>
      </c>
      <c r="B46" s="164" t="s">
        <v>474</v>
      </c>
      <c r="C46" s="173">
        <v>3</v>
      </c>
      <c r="D46" s="173">
        <v>3</v>
      </c>
      <c r="E46" s="173">
        <v>3</v>
      </c>
      <c r="F46" s="160">
        <f>SUBTOTAL(3,$E$7:E46)</f>
        <v>40</v>
      </c>
      <c r="G46" s="164"/>
      <c r="H46" s="205">
        <f t="shared" si="0"/>
        <v>0</v>
      </c>
    </row>
    <row r="47" spans="1:9" s="163" customFormat="1" ht="31.5" customHeight="1" x14ac:dyDescent="0.2">
      <c r="A47" s="160" t="s">
        <v>475</v>
      </c>
      <c r="B47" s="164" t="s">
        <v>476</v>
      </c>
      <c r="C47" s="173">
        <v>3</v>
      </c>
      <c r="D47" s="173">
        <v>3</v>
      </c>
      <c r="E47" s="173">
        <v>3</v>
      </c>
      <c r="F47" s="160">
        <f>SUBTOTAL(3,$E$7:E47)</f>
        <v>41</v>
      </c>
      <c r="G47" s="164"/>
      <c r="H47" s="205">
        <f t="shared" si="0"/>
        <v>0</v>
      </c>
    </row>
    <row r="48" spans="1:9" s="175" customFormat="1" ht="31.5" customHeight="1" x14ac:dyDescent="0.2">
      <c r="A48" s="169" t="s">
        <v>477</v>
      </c>
      <c r="B48" s="172" t="s">
        <v>478</v>
      </c>
      <c r="C48" s="171">
        <v>3</v>
      </c>
      <c r="D48" s="171">
        <v>3</v>
      </c>
      <c r="E48" s="176">
        <v>2</v>
      </c>
      <c r="F48" s="160">
        <f>SUBTOTAL(3,$E$7:E48)</f>
        <v>42</v>
      </c>
      <c r="G48" s="170" t="s">
        <v>653</v>
      </c>
      <c r="H48" s="205">
        <f t="shared" si="0"/>
        <v>-1</v>
      </c>
      <c r="I48" s="175">
        <v>2</v>
      </c>
    </row>
    <row r="49" spans="1:9" s="163" customFormat="1" ht="31.5" customHeight="1" x14ac:dyDescent="0.2">
      <c r="A49" s="160" t="s">
        <v>479</v>
      </c>
      <c r="B49" s="164" t="s">
        <v>480</v>
      </c>
      <c r="C49" s="160">
        <v>2</v>
      </c>
      <c r="D49" s="160">
        <v>2</v>
      </c>
      <c r="E49" s="160">
        <v>2</v>
      </c>
      <c r="F49" s="160">
        <f>SUBTOTAL(3,$E$7:E49)</f>
        <v>43</v>
      </c>
      <c r="G49" s="164"/>
      <c r="H49" s="205">
        <f t="shared" si="0"/>
        <v>0</v>
      </c>
    </row>
    <row r="50" spans="1:9" s="163" customFormat="1" ht="31.5" customHeight="1" x14ac:dyDescent="0.2">
      <c r="A50" s="160" t="s">
        <v>481</v>
      </c>
      <c r="B50" s="164" t="s">
        <v>482</v>
      </c>
      <c r="C50" s="160">
        <v>3</v>
      </c>
      <c r="D50" s="160">
        <v>3</v>
      </c>
      <c r="E50" s="160">
        <v>3</v>
      </c>
      <c r="F50" s="160">
        <f>SUBTOTAL(3,$E$7:E50)</f>
        <v>44</v>
      </c>
      <c r="G50" s="164"/>
      <c r="H50" s="205">
        <f t="shared" si="0"/>
        <v>0</v>
      </c>
    </row>
    <row r="51" spans="1:9" s="163" customFormat="1" ht="31.5" customHeight="1" x14ac:dyDescent="0.2">
      <c r="A51" s="160" t="s">
        <v>483</v>
      </c>
      <c r="B51" s="164" t="s">
        <v>484</v>
      </c>
      <c r="C51" s="160">
        <v>3</v>
      </c>
      <c r="D51" s="160">
        <v>3</v>
      </c>
      <c r="E51" s="160">
        <v>3</v>
      </c>
      <c r="F51" s="160">
        <f>SUBTOTAL(3,$E$7:E51)</f>
        <v>45</v>
      </c>
      <c r="G51" s="164"/>
      <c r="H51" s="205">
        <f t="shared" si="0"/>
        <v>0</v>
      </c>
    </row>
    <row r="52" spans="1:9" s="167" customFormat="1" ht="31.5" customHeight="1" x14ac:dyDescent="0.2">
      <c r="A52" s="173" t="s">
        <v>485</v>
      </c>
      <c r="B52" s="177" t="s">
        <v>486</v>
      </c>
      <c r="C52" s="173">
        <v>3</v>
      </c>
      <c r="D52" s="173">
        <v>3</v>
      </c>
      <c r="E52" s="173">
        <v>3</v>
      </c>
      <c r="F52" s="160">
        <f>SUBTOTAL(3,$E$7:E52)</f>
        <v>46</v>
      </c>
      <c r="G52" s="177"/>
      <c r="H52" s="205">
        <f t="shared" si="0"/>
        <v>0</v>
      </c>
    </row>
    <row r="53" spans="1:9" s="167" customFormat="1" ht="41.25" customHeight="1" x14ac:dyDescent="0.2">
      <c r="A53" s="173" t="s">
        <v>487</v>
      </c>
      <c r="B53" s="177" t="s">
        <v>488</v>
      </c>
      <c r="C53" s="173">
        <v>2</v>
      </c>
      <c r="D53" s="173">
        <v>3</v>
      </c>
      <c r="E53" s="178">
        <v>1</v>
      </c>
      <c r="F53" s="160">
        <f>SUBTOTAL(3,$E$7:E53)</f>
        <v>47</v>
      </c>
      <c r="G53" s="168" t="s">
        <v>489</v>
      </c>
      <c r="H53" s="205">
        <f t="shared" si="0"/>
        <v>-2</v>
      </c>
      <c r="I53" s="167">
        <v>1</v>
      </c>
    </row>
    <row r="54" spans="1:9" s="167" customFormat="1" ht="45" x14ac:dyDescent="0.2">
      <c r="A54" s="173" t="s">
        <v>490</v>
      </c>
      <c r="B54" s="177" t="s">
        <v>491</v>
      </c>
      <c r="C54" s="173">
        <v>3</v>
      </c>
      <c r="D54" s="173">
        <v>3</v>
      </c>
      <c r="E54" s="178">
        <v>2</v>
      </c>
      <c r="F54" s="160">
        <f>SUBTOTAL(3,$E$7:E54)</f>
        <v>48</v>
      </c>
      <c r="G54" s="177" t="s">
        <v>492</v>
      </c>
      <c r="H54" s="205">
        <f t="shared" si="0"/>
        <v>-1</v>
      </c>
      <c r="I54" s="167">
        <v>2</v>
      </c>
    </row>
    <row r="55" spans="1:9" s="167" customFormat="1" ht="31.5" customHeight="1" x14ac:dyDescent="0.2">
      <c r="A55" s="173" t="s">
        <v>493</v>
      </c>
      <c r="B55" s="177" t="s">
        <v>494</v>
      </c>
      <c r="C55" s="173">
        <v>3</v>
      </c>
      <c r="D55" s="173">
        <v>3</v>
      </c>
      <c r="E55" s="173">
        <v>3</v>
      </c>
      <c r="F55" s="160">
        <f>SUBTOTAL(3,$E$7:E55)</f>
        <v>49</v>
      </c>
      <c r="G55" s="177"/>
      <c r="H55" s="205">
        <f t="shared" si="0"/>
        <v>0</v>
      </c>
    </row>
    <row r="56" spans="1:9" s="167" customFormat="1" ht="31.5" customHeight="1" x14ac:dyDescent="0.2">
      <c r="A56" s="173" t="s">
        <v>495</v>
      </c>
      <c r="B56" s="177" t="s">
        <v>496</v>
      </c>
      <c r="C56" s="173">
        <v>3</v>
      </c>
      <c r="D56" s="173">
        <v>3</v>
      </c>
      <c r="E56" s="173">
        <v>3</v>
      </c>
      <c r="F56" s="160">
        <f>SUBTOTAL(3,$E$7:E56)</f>
        <v>50</v>
      </c>
      <c r="G56" s="177"/>
      <c r="H56" s="205">
        <f t="shared" si="0"/>
        <v>0</v>
      </c>
    </row>
    <row r="57" spans="1:9" s="179" customFormat="1" ht="31.5" customHeight="1" x14ac:dyDescent="0.2">
      <c r="A57" s="173" t="s">
        <v>497</v>
      </c>
      <c r="B57" s="177" t="s">
        <v>498</v>
      </c>
      <c r="C57" s="173">
        <v>3</v>
      </c>
      <c r="D57" s="173">
        <v>3</v>
      </c>
      <c r="E57" s="173">
        <v>3</v>
      </c>
      <c r="F57" s="160">
        <f>SUBTOTAL(3,$E$7:E57)</f>
        <v>51</v>
      </c>
      <c r="G57" s="177"/>
      <c r="H57" s="205">
        <f t="shared" si="0"/>
        <v>0</v>
      </c>
    </row>
    <row r="58" spans="1:9" s="179" customFormat="1" ht="31.5" customHeight="1" x14ac:dyDescent="0.2">
      <c r="A58" s="173" t="s">
        <v>499</v>
      </c>
      <c r="B58" s="180" t="s">
        <v>500</v>
      </c>
      <c r="C58" s="173">
        <v>3</v>
      </c>
      <c r="D58" s="173">
        <v>3</v>
      </c>
      <c r="E58" s="173">
        <v>3</v>
      </c>
      <c r="F58" s="160">
        <f>SUBTOTAL(3,$E$7:E58)</f>
        <v>52</v>
      </c>
      <c r="G58" s="164"/>
      <c r="H58" s="205">
        <f t="shared" si="0"/>
        <v>0</v>
      </c>
    </row>
    <row r="59" spans="1:9" s="179" customFormat="1" ht="31.5" customHeight="1" x14ac:dyDescent="0.2">
      <c r="A59" s="173" t="s">
        <v>501</v>
      </c>
      <c r="B59" s="177" t="s">
        <v>502</v>
      </c>
      <c r="C59" s="173">
        <v>2</v>
      </c>
      <c r="D59" s="173">
        <v>2</v>
      </c>
      <c r="E59" s="173">
        <v>2</v>
      </c>
      <c r="F59" s="160">
        <f>SUBTOTAL(3,$E$7:E59)</f>
        <v>53</v>
      </c>
      <c r="G59" s="177"/>
      <c r="H59" s="205">
        <f t="shared" si="0"/>
        <v>0</v>
      </c>
    </row>
    <row r="60" spans="1:9" s="163" customFormat="1" ht="31.5" customHeight="1" x14ac:dyDescent="0.2">
      <c r="A60" s="160" t="s">
        <v>503</v>
      </c>
      <c r="B60" s="164" t="s">
        <v>504</v>
      </c>
      <c r="C60" s="160">
        <v>3</v>
      </c>
      <c r="D60" s="160">
        <v>3</v>
      </c>
      <c r="E60" s="160">
        <v>3</v>
      </c>
      <c r="F60" s="160">
        <f>SUBTOTAL(3,$E$7:E60)</f>
        <v>54</v>
      </c>
      <c r="G60" s="164"/>
      <c r="H60" s="205">
        <f t="shared" si="0"/>
        <v>0</v>
      </c>
    </row>
    <row r="61" spans="1:9" s="163" customFormat="1" ht="31.5" customHeight="1" x14ac:dyDescent="0.2">
      <c r="A61" s="160" t="s">
        <v>505</v>
      </c>
      <c r="B61" s="164" t="s">
        <v>506</v>
      </c>
      <c r="C61" s="160">
        <v>2</v>
      </c>
      <c r="D61" s="160">
        <v>2</v>
      </c>
      <c r="E61" s="160">
        <v>2</v>
      </c>
      <c r="F61" s="160">
        <f>SUBTOTAL(3,$E$7:E61)</f>
        <v>55</v>
      </c>
      <c r="G61" s="164"/>
      <c r="H61" s="205">
        <f t="shared" si="0"/>
        <v>0</v>
      </c>
    </row>
    <row r="62" spans="1:9" s="163" customFormat="1" ht="31.5" customHeight="1" x14ac:dyDescent="0.2">
      <c r="A62" s="160" t="s">
        <v>507</v>
      </c>
      <c r="B62" s="164" t="s">
        <v>508</v>
      </c>
      <c r="C62" s="160">
        <v>2</v>
      </c>
      <c r="D62" s="160">
        <v>2</v>
      </c>
      <c r="E62" s="160">
        <v>2</v>
      </c>
      <c r="F62" s="160">
        <f>SUBTOTAL(3,$E$7:E62)</f>
        <v>56</v>
      </c>
      <c r="G62" s="164"/>
      <c r="H62" s="205">
        <f t="shared" si="0"/>
        <v>0</v>
      </c>
    </row>
    <row r="63" spans="1:9" s="179" customFormat="1" ht="31.5" customHeight="1" x14ac:dyDescent="0.2">
      <c r="A63" s="173" t="s">
        <v>509</v>
      </c>
      <c r="B63" s="180" t="s">
        <v>510</v>
      </c>
      <c r="C63" s="173">
        <v>3</v>
      </c>
      <c r="D63" s="173">
        <v>3</v>
      </c>
      <c r="E63" s="173">
        <v>3</v>
      </c>
      <c r="F63" s="160">
        <f>SUBTOTAL(3,$E$7:E63)</f>
        <v>57</v>
      </c>
      <c r="G63" s="164"/>
      <c r="H63" s="205">
        <f t="shared" si="0"/>
        <v>0</v>
      </c>
    </row>
    <row r="64" spans="1:9" s="179" customFormat="1" ht="43.5" customHeight="1" x14ac:dyDescent="0.2">
      <c r="A64" s="173" t="s">
        <v>511</v>
      </c>
      <c r="B64" s="177" t="s">
        <v>512</v>
      </c>
      <c r="C64" s="173">
        <v>2</v>
      </c>
      <c r="D64" s="173">
        <v>2</v>
      </c>
      <c r="E64" s="173">
        <v>2</v>
      </c>
      <c r="F64" s="160">
        <f>SUBTOTAL(3,$E$7:E64)</f>
        <v>58</v>
      </c>
      <c r="G64" s="177"/>
      <c r="H64" s="205">
        <f t="shared" si="0"/>
        <v>0</v>
      </c>
    </row>
    <row r="65" spans="1:8" s="163" customFormat="1" ht="31.5" customHeight="1" x14ac:dyDescent="0.2">
      <c r="A65" s="160" t="s">
        <v>513</v>
      </c>
      <c r="B65" s="164" t="s">
        <v>514</v>
      </c>
      <c r="C65" s="160">
        <v>3</v>
      </c>
      <c r="D65" s="160">
        <v>3</v>
      </c>
      <c r="E65" s="160">
        <v>3</v>
      </c>
      <c r="F65" s="160">
        <f>SUBTOTAL(3,$E$7:E65)</f>
        <v>59</v>
      </c>
      <c r="G65" s="164"/>
      <c r="H65" s="205">
        <f t="shared" si="0"/>
        <v>0</v>
      </c>
    </row>
    <row r="66" spans="1:8" s="163" customFormat="1" ht="34.5" customHeight="1" x14ac:dyDescent="0.2">
      <c r="A66" s="160" t="s">
        <v>515</v>
      </c>
      <c r="B66" s="164" t="s">
        <v>516</v>
      </c>
      <c r="C66" s="160">
        <v>2</v>
      </c>
      <c r="D66" s="160">
        <v>2</v>
      </c>
      <c r="E66" s="160">
        <v>2</v>
      </c>
      <c r="F66" s="160">
        <f>SUBTOTAL(3,$E$7:E66)</f>
        <v>60</v>
      </c>
      <c r="G66" s="164"/>
      <c r="H66" s="205">
        <f t="shared" si="0"/>
        <v>0</v>
      </c>
    </row>
    <row r="67" spans="1:8" s="163" customFormat="1" ht="31.5" customHeight="1" x14ac:dyDescent="0.2">
      <c r="A67" s="160" t="s">
        <v>517</v>
      </c>
      <c r="B67" s="168" t="s">
        <v>518</v>
      </c>
      <c r="C67" s="165">
        <v>3</v>
      </c>
      <c r="D67" s="165">
        <v>3</v>
      </c>
      <c r="E67" s="165">
        <v>3</v>
      </c>
      <c r="F67" s="160">
        <f>SUBTOTAL(3,$E$7:E67)</f>
        <v>61</v>
      </c>
      <c r="G67" s="181"/>
      <c r="H67" s="205">
        <f t="shared" si="0"/>
        <v>0</v>
      </c>
    </row>
    <row r="68" spans="1:8" s="163" customFormat="1" ht="31.5" customHeight="1" x14ac:dyDescent="0.2">
      <c r="A68" s="160" t="s">
        <v>519</v>
      </c>
      <c r="B68" s="168" t="s">
        <v>520</v>
      </c>
      <c r="C68" s="165">
        <v>3</v>
      </c>
      <c r="D68" s="165">
        <v>3</v>
      </c>
      <c r="E68" s="165">
        <v>3</v>
      </c>
      <c r="F68" s="160">
        <f>SUBTOTAL(3,$E$7:E68)</f>
        <v>62</v>
      </c>
      <c r="G68" s="181"/>
      <c r="H68" s="205">
        <f t="shared" si="0"/>
        <v>0</v>
      </c>
    </row>
    <row r="69" spans="1:8" s="163" customFormat="1" ht="39" customHeight="1" x14ac:dyDescent="0.2">
      <c r="A69" s="160" t="s">
        <v>521</v>
      </c>
      <c r="B69" s="168" t="s">
        <v>522</v>
      </c>
      <c r="C69" s="165">
        <v>3</v>
      </c>
      <c r="D69" s="165">
        <v>3</v>
      </c>
      <c r="E69" s="165">
        <v>3</v>
      </c>
      <c r="F69" s="160">
        <f>SUBTOTAL(3,$E$7:E69)</f>
        <v>63</v>
      </c>
      <c r="G69" s="181"/>
      <c r="H69" s="205">
        <f t="shared" si="0"/>
        <v>0</v>
      </c>
    </row>
    <row r="70" spans="1:8" s="163" customFormat="1" ht="31.5" customHeight="1" x14ac:dyDescent="0.2">
      <c r="A70" s="160" t="s">
        <v>523</v>
      </c>
      <c r="B70" s="168" t="s">
        <v>524</v>
      </c>
      <c r="C70" s="165">
        <v>3</v>
      </c>
      <c r="D70" s="165">
        <v>3</v>
      </c>
      <c r="E70" s="165">
        <v>3</v>
      </c>
      <c r="F70" s="160">
        <f>SUBTOTAL(3,$E$7:E70)</f>
        <v>64</v>
      </c>
      <c r="G70" s="181"/>
      <c r="H70" s="205">
        <f t="shared" si="0"/>
        <v>0</v>
      </c>
    </row>
    <row r="71" spans="1:8" s="163" customFormat="1" ht="39.75" customHeight="1" x14ac:dyDescent="0.2">
      <c r="A71" s="160" t="s">
        <v>525</v>
      </c>
      <c r="B71" s="168" t="s">
        <v>526</v>
      </c>
      <c r="C71" s="165">
        <v>3</v>
      </c>
      <c r="D71" s="165">
        <v>3</v>
      </c>
      <c r="E71" s="165">
        <v>3</v>
      </c>
      <c r="F71" s="160">
        <f>SUBTOTAL(3,$E$7:E71)</f>
        <v>65</v>
      </c>
      <c r="G71" s="181"/>
      <c r="H71" s="205">
        <f t="shared" si="0"/>
        <v>0</v>
      </c>
    </row>
    <row r="72" spans="1:8" s="163" customFormat="1" ht="31.5" customHeight="1" x14ac:dyDescent="0.2">
      <c r="A72" s="160" t="s">
        <v>527</v>
      </c>
      <c r="B72" s="168" t="s">
        <v>528</v>
      </c>
      <c r="C72" s="165">
        <v>3</v>
      </c>
      <c r="D72" s="165">
        <v>3</v>
      </c>
      <c r="E72" s="165">
        <v>3</v>
      </c>
      <c r="F72" s="160">
        <f>SUBTOTAL(3,$E$7:E72)</f>
        <v>66</v>
      </c>
      <c r="G72" s="181"/>
      <c r="H72" s="205">
        <f t="shared" ref="H72:H90" si="1">E72-D72</f>
        <v>0</v>
      </c>
    </row>
    <row r="73" spans="1:8" s="163" customFormat="1" ht="31.5" customHeight="1" x14ac:dyDescent="0.2">
      <c r="A73" s="160" t="s">
        <v>529</v>
      </c>
      <c r="B73" s="164" t="s">
        <v>530</v>
      </c>
      <c r="C73" s="160">
        <v>2</v>
      </c>
      <c r="D73" s="160">
        <v>2</v>
      </c>
      <c r="E73" s="160">
        <v>2</v>
      </c>
      <c r="F73" s="160">
        <f>SUBTOTAL(3,$E$7:E73)</f>
        <v>67</v>
      </c>
      <c r="G73" s="164"/>
      <c r="H73" s="205">
        <f t="shared" si="1"/>
        <v>0</v>
      </c>
    </row>
    <row r="74" spans="1:8" s="163" customFormat="1" ht="31.5" customHeight="1" x14ac:dyDescent="0.2">
      <c r="A74" s="160" t="s">
        <v>531</v>
      </c>
      <c r="B74" s="164" t="s">
        <v>532</v>
      </c>
      <c r="C74" s="160">
        <v>2</v>
      </c>
      <c r="D74" s="160">
        <v>2</v>
      </c>
      <c r="E74" s="160">
        <v>2</v>
      </c>
      <c r="F74" s="160">
        <f>SUBTOTAL(3,$E$7:E74)</f>
        <v>68</v>
      </c>
      <c r="G74" s="164"/>
      <c r="H74" s="205">
        <f t="shared" si="1"/>
        <v>0</v>
      </c>
    </row>
    <row r="75" spans="1:8" s="163" customFormat="1" ht="31.5" customHeight="1" x14ac:dyDescent="0.2">
      <c r="A75" s="160" t="s">
        <v>533</v>
      </c>
      <c r="B75" s="164" t="s">
        <v>534</v>
      </c>
      <c r="C75" s="160">
        <v>2</v>
      </c>
      <c r="D75" s="160">
        <v>2</v>
      </c>
      <c r="E75" s="160">
        <v>2</v>
      </c>
      <c r="F75" s="160">
        <f>SUBTOTAL(3,$E$7:E75)</f>
        <v>69</v>
      </c>
      <c r="G75" s="164"/>
      <c r="H75" s="205">
        <f t="shared" si="1"/>
        <v>0</v>
      </c>
    </row>
    <row r="76" spans="1:8" s="163" customFormat="1" ht="31.5" customHeight="1" x14ac:dyDescent="0.2">
      <c r="A76" s="160" t="s">
        <v>535</v>
      </c>
      <c r="B76" s="164" t="s">
        <v>536</v>
      </c>
      <c r="C76" s="160">
        <v>2</v>
      </c>
      <c r="D76" s="160">
        <v>2</v>
      </c>
      <c r="E76" s="160">
        <v>2</v>
      </c>
      <c r="F76" s="160">
        <f>SUBTOTAL(3,$E$7:E76)</f>
        <v>70</v>
      </c>
      <c r="G76" s="164"/>
      <c r="H76" s="205">
        <f t="shared" si="1"/>
        <v>0</v>
      </c>
    </row>
    <row r="77" spans="1:8" s="163" customFormat="1" ht="31.5" customHeight="1" x14ac:dyDescent="0.2">
      <c r="A77" s="160" t="s">
        <v>537</v>
      </c>
      <c r="B77" s="164" t="s">
        <v>538</v>
      </c>
      <c r="C77" s="160">
        <v>3</v>
      </c>
      <c r="D77" s="160">
        <v>3</v>
      </c>
      <c r="E77" s="160">
        <v>3</v>
      </c>
      <c r="F77" s="160">
        <f>SUBTOTAL(3,$E$7:E77)</f>
        <v>71</v>
      </c>
      <c r="G77" s="164"/>
      <c r="H77" s="205">
        <f t="shared" si="1"/>
        <v>0</v>
      </c>
    </row>
    <row r="78" spans="1:8" s="163" customFormat="1" ht="33" customHeight="1" x14ac:dyDescent="0.2">
      <c r="A78" s="160" t="s">
        <v>539</v>
      </c>
      <c r="B78" s="164" t="s">
        <v>540</v>
      </c>
      <c r="C78" s="160">
        <v>3</v>
      </c>
      <c r="D78" s="160">
        <v>3</v>
      </c>
      <c r="E78" s="160">
        <v>3</v>
      </c>
      <c r="F78" s="160">
        <f>SUBTOTAL(3,$E$7:E78)</f>
        <v>72</v>
      </c>
      <c r="G78" s="164"/>
      <c r="H78" s="205">
        <f t="shared" si="1"/>
        <v>0</v>
      </c>
    </row>
    <row r="79" spans="1:8" s="163" customFormat="1" ht="40.5" customHeight="1" x14ac:dyDescent="0.2">
      <c r="A79" s="160" t="s">
        <v>541</v>
      </c>
      <c r="B79" s="164" t="s">
        <v>542</v>
      </c>
      <c r="C79" s="160">
        <v>4</v>
      </c>
      <c r="D79" s="160">
        <v>4</v>
      </c>
      <c r="E79" s="160">
        <v>4</v>
      </c>
      <c r="F79" s="160">
        <f>SUBTOTAL(3,$E$7:E79)</f>
        <v>73</v>
      </c>
      <c r="G79" s="164"/>
      <c r="H79" s="205">
        <f t="shared" si="1"/>
        <v>0</v>
      </c>
    </row>
    <row r="80" spans="1:8" s="163" customFormat="1" ht="39.75" customHeight="1" x14ac:dyDescent="0.2">
      <c r="A80" s="160" t="s">
        <v>543</v>
      </c>
      <c r="B80" s="164" t="s">
        <v>544</v>
      </c>
      <c r="C80" s="160">
        <v>3</v>
      </c>
      <c r="D80" s="160">
        <v>3</v>
      </c>
      <c r="E80" s="160">
        <v>3</v>
      </c>
      <c r="F80" s="160">
        <f>SUBTOTAL(3,$E$7:E80)</f>
        <v>74</v>
      </c>
      <c r="G80" s="164"/>
      <c r="H80" s="205">
        <f t="shared" si="1"/>
        <v>0</v>
      </c>
    </row>
    <row r="81" spans="1:9" s="163" customFormat="1" ht="28.5" customHeight="1" x14ac:dyDescent="0.2">
      <c r="A81" s="160" t="s">
        <v>545</v>
      </c>
      <c r="B81" s="164" t="s">
        <v>546</v>
      </c>
      <c r="C81" s="160">
        <v>3</v>
      </c>
      <c r="D81" s="160">
        <v>3</v>
      </c>
      <c r="E81" s="160">
        <v>3</v>
      </c>
      <c r="F81" s="160">
        <f>SUBTOTAL(3,$E$7:E81)</f>
        <v>75</v>
      </c>
      <c r="G81" s="164"/>
      <c r="H81" s="205">
        <f t="shared" si="1"/>
        <v>0</v>
      </c>
    </row>
    <row r="82" spans="1:9" s="163" customFormat="1" ht="30.75" customHeight="1" x14ac:dyDescent="0.2">
      <c r="A82" s="160" t="s">
        <v>547</v>
      </c>
      <c r="B82" s="164" t="s">
        <v>548</v>
      </c>
      <c r="C82" s="160">
        <v>2</v>
      </c>
      <c r="D82" s="160">
        <v>2</v>
      </c>
      <c r="E82" s="160">
        <v>2</v>
      </c>
      <c r="F82" s="160">
        <f>SUBTOTAL(3,$E$7:E82)</f>
        <v>76</v>
      </c>
      <c r="G82" s="164"/>
      <c r="H82" s="205">
        <f t="shared" si="1"/>
        <v>0</v>
      </c>
    </row>
    <row r="83" spans="1:9" s="163" customFormat="1" ht="24.75" customHeight="1" x14ac:dyDescent="0.2">
      <c r="A83" s="160" t="s">
        <v>549</v>
      </c>
      <c r="B83" s="164" t="s">
        <v>550</v>
      </c>
      <c r="C83" s="160">
        <v>3</v>
      </c>
      <c r="D83" s="160">
        <v>3</v>
      </c>
      <c r="E83" s="160">
        <v>3</v>
      </c>
      <c r="F83" s="160">
        <f>SUBTOTAL(3,$E$7:E83)</f>
        <v>77</v>
      </c>
      <c r="G83" s="164"/>
      <c r="H83" s="205">
        <f t="shared" si="1"/>
        <v>0</v>
      </c>
    </row>
    <row r="84" spans="1:9" s="163" customFormat="1" ht="21.75" customHeight="1" x14ac:dyDescent="0.2">
      <c r="A84" s="160" t="s">
        <v>551</v>
      </c>
      <c r="B84" s="164" t="s">
        <v>552</v>
      </c>
      <c r="C84" s="160">
        <v>3</v>
      </c>
      <c r="D84" s="160">
        <v>3</v>
      </c>
      <c r="E84" s="160">
        <v>3</v>
      </c>
      <c r="F84" s="160">
        <f>SUBTOTAL(3,$E$7:E84)</f>
        <v>78</v>
      </c>
      <c r="G84" s="164"/>
      <c r="H84" s="205">
        <f t="shared" si="1"/>
        <v>0</v>
      </c>
    </row>
    <row r="85" spans="1:9" s="163" customFormat="1" ht="33" customHeight="1" x14ac:dyDescent="0.2">
      <c r="A85" s="160" t="s">
        <v>553</v>
      </c>
      <c r="B85" s="164" t="s">
        <v>554</v>
      </c>
      <c r="C85" s="160">
        <v>3</v>
      </c>
      <c r="D85" s="160">
        <v>3</v>
      </c>
      <c r="E85" s="160">
        <v>3</v>
      </c>
      <c r="F85" s="160">
        <f>SUBTOTAL(3,$E$7:E85)</f>
        <v>79</v>
      </c>
      <c r="G85" s="164"/>
      <c r="H85" s="205">
        <f t="shared" si="1"/>
        <v>0</v>
      </c>
    </row>
    <row r="86" spans="1:9" s="163" customFormat="1" ht="39" customHeight="1" x14ac:dyDescent="0.2">
      <c r="A86" s="160" t="s">
        <v>555</v>
      </c>
      <c r="B86" s="164" t="s">
        <v>556</v>
      </c>
      <c r="C86" s="160">
        <v>2</v>
      </c>
      <c r="D86" s="160">
        <v>2</v>
      </c>
      <c r="E86" s="160">
        <v>2</v>
      </c>
      <c r="F86" s="160">
        <f>SUBTOTAL(3,$E$7:E86)</f>
        <v>80</v>
      </c>
      <c r="G86" s="164"/>
      <c r="H86" s="205">
        <f t="shared" si="1"/>
        <v>0</v>
      </c>
    </row>
    <row r="87" spans="1:9" s="163" customFormat="1" ht="39.75" customHeight="1" x14ac:dyDescent="0.2">
      <c r="A87" s="160" t="s">
        <v>557</v>
      </c>
      <c r="B87" s="164" t="s">
        <v>558</v>
      </c>
      <c r="C87" s="160">
        <v>4</v>
      </c>
      <c r="D87" s="160">
        <v>4</v>
      </c>
      <c r="E87" s="160">
        <v>4</v>
      </c>
      <c r="F87" s="160">
        <f>SUBTOTAL(3,$E$7:E87)</f>
        <v>81</v>
      </c>
      <c r="G87" s="164"/>
      <c r="H87" s="205">
        <f t="shared" si="1"/>
        <v>0</v>
      </c>
    </row>
    <row r="88" spans="1:9" s="163" customFormat="1" ht="35.25" customHeight="1" x14ac:dyDescent="0.2">
      <c r="A88" s="160" t="s">
        <v>559</v>
      </c>
      <c r="B88" s="164" t="s">
        <v>560</v>
      </c>
      <c r="C88" s="160">
        <v>4</v>
      </c>
      <c r="D88" s="160">
        <v>4</v>
      </c>
      <c r="E88" s="160">
        <v>4</v>
      </c>
      <c r="F88" s="160">
        <f>SUBTOTAL(3,$E$7:E88)</f>
        <v>82</v>
      </c>
      <c r="G88" s="164" t="s">
        <v>561</v>
      </c>
      <c r="H88" s="205">
        <f t="shared" si="1"/>
        <v>0</v>
      </c>
    </row>
    <row r="89" spans="1:9" s="163" customFormat="1" ht="24.75" customHeight="1" x14ac:dyDescent="0.2">
      <c r="A89" s="160" t="s">
        <v>562</v>
      </c>
      <c r="B89" s="164" t="s">
        <v>563</v>
      </c>
      <c r="C89" s="160">
        <v>2</v>
      </c>
      <c r="D89" s="160">
        <v>2</v>
      </c>
      <c r="E89" s="182">
        <v>1</v>
      </c>
      <c r="F89" s="160">
        <f>SUBTOTAL(3,$E$7:E89)</f>
        <v>83</v>
      </c>
      <c r="G89" s="164" t="s">
        <v>564</v>
      </c>
      <c r="H89" s="205">
        <f t="shared" si="1"/>
        <v>-1</v>
      </c>
      <c r="I89" s="163">
        <v>1</v>
      </c>
    </row>
    <row r="90" spans="1:9" ht="21" customHeight="1" x14ac:dyDescent="0.25">
      <c r="A90" s="183"/>
      <c r="B90" s="184" t="s">
        <v>565</v>
      </c>
      <c r="C90" s="185">
        <f>SUM(C7:C89,C44:C45,C52:C56)/90</f>
        <v>3.0777777777777779</v>
      </c>
      <c r="D90" s="185">
        <f>SUM(D7:D89,D44:D45,D52:D56)/90</f>
        <v>3.1333333333333333</v>
      </c>
      <c r="E90" s="185">
        <f>SUM(E7:E89,E44:E45,E52:E56)/90</f>
        <v>3.0444444444444443</v>
      </c>
      <c r="F90" s="160"/>
      <c r="G90" s="186"/>
      <c r="H90" s="205">
        <f t="shared" si="1"/>
        <v>-8.8888888888889017E-2</v>
      </c>
    </row>
  </sheetData>
  <autoFilter ref="A6:I90"/>
  <mergeCells count="5">
    <mergeCell ref="A1:C1"/>
    <mergeCell ref="D1:G1"/>
    <mergeCell ref="A2:C2"/>
    <mergeCell ref="D2:G2"/>
    <mergeCell ref="A4:G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43" workbookViewId="0">
      <selection activeCell="K52" sqref="K52"/>
    </sheetView>
  </sheetViews>
  <sheetFormatPr defaultRowHeight="15" x14ac:dyDescent="0.25"/>
  <cols>
    <col min="2" max="2" width="21.140625" customWidth="1"/>
    <col min="3" max="3" width="15.7109375" customWidth="1"/>
    <col min="4" max="4" width="69.140625" customWidth="1"/>
  </cols>
  <sheetData>
    <row r="1" spans="1:8" s="149" customFormat="1" ht="16.5" x14ac:dyDescent="0.25">
      <c r="A1" s="248" t="s">
        <v>387</v>
      </c>
      <c r="B1" s="248"/>
      <c r="C1" s="248"/>
      <c r="D1" s="249" t="s">
        <v>388</v>
      </c>
      <c r="E1" s="249"/>
      <c r="F1" s="249"/>
    </row>
    <row r="2" spans="1:8" s="149" customFormat="1" ht="18.75" x14ac:dyDescent="0.3">
      <c r="A2" s="253" t="s">
        <v>389</v>
      </c>
      <c r="B2" s="253"/>
      <c r="C2" s="253"/>
      <c r="D2" s="250" t="s">
        <v>390</v>
      </c>
      <c r="E2" s="250"/>
      <c r="F2" s="250"/>
    </row>
    <row r="3" spans="1:8" s="149" customFormat="1" x14ac:dyDescent="0.25">
      <c r="A3" s="152"/>
      <c r="B3" s="153"/>
      <c r="C3" s="154"/>
      <c r="D3" s="153"/>
      <c r="E3" s="152"/>
      <c r="F3" s="155"/>
    </row>
    <row r="4" spans="1:8" s="150" customFormat="1" ht="72" customHeight="1" x14ac:dyDescent="0.3">
      <c r="A4" s="251" t="s">
        <v>652</v>
      </c>
      <c r="B4" s="252"/>
      <c r="C4" s="252"/>
      <c r="D4" s="252"/>
      <c r="E4" s="252"/>
      <c r="F4" s="252"/>
      <c r="H4" s="151"/>
    </row>
    <row r="5" spans="1:8" s="149" customFormat="1" ht="15" customHeight="1" thickBot="1" x14ac:dyDescent="0.35">
      <c r="A5" s="152"/>
      <c r="B5" s="153"/>
      <c r="C5" s="154"/>
      <c r="D5" s="153"/>
      <c r="E5" s="152"/>
      <c r="F5" s="155"/>
      <c r="H5" s="151"/>
    </row>
    <row r="6" spans="1:8" ht="24.75" thickBot="1" x14ac:dyDescent="0.3">
      <c r="A6" s="187" t="s">
        <v>569</v>
      </c>
      <c r="B6" s="187" t="s">
        <v>570</v>
      </c>
      <c r="C6" s="254" t="s">
        <v>571</v>
      </c>
      <c r="D6" s="255"/>
      <c r="E6" s="187" t="s">
        <v>572</v>
      </c>
      <c r="F6" s="187" t="s">
        <v>573</v>
      </c>
      <c r="G6" s="200" t="s">
        <v>574</v>
      </c>
    </row>
    <row r="7" spans="1:8" ht="24" customHeight="1" x14ac:dyDescent="0.25">
      <c r="A7" s="256" t="s">
        <v>575</v>
      </c>
      <c r="B7" s="258" t="s">
        <v>576</v>
      </c>
      <c r="C7" s="259"/>
      <c r="D7" s="260"/>
      <c r="E7" s="264">
        <v>20</v>
      </c>
      <c r="F7" s="256">
        <v>18</v>
      </c>
      <c r="G7" s="269"/>
    </row>
    <row r="8" spans="1:8" ht="24" customHeight="1" thickBot="1" x14ac:dyDescent="0.3">
      <c r="A8" s="257"/>
      <c r="B8" s="261" t="s">
        <v>577</v>
      </c>
      <c r="C8" s="262"/>
      <c r="D8" s="263"/>
      <c r="E8" s="265"/>
      <c r="F8" s="257"/>
      <c r="G8" s="270"/>
    </row>
    <row r="9" spans="1:8" ht="22.5" customHeight="1" thickBot="1" x14ac:dyDescent="0.3">
      <c r="A9" s="264">
        <v>1</v>
      </c>
      <c r="B9" s="264" t="s">
        <v>578</v>
      </c>
      <c r="C9" s="190" t="s">
        <v>579</v>
      </c>
      <c r="D9" s="190" t="s">
        <v>580</v>
      </c>
      <c r="E9" s="191">
        <v>1</v>
      </c>
      <c r="F9" s="188">
        <v>1</v>
      </c>
      <c r="G9" s="201"/>
    </row>
    <row r="10" spans="1:8" ht="22.5" customHeight="1" thickBot="1" x14ac:dyDescent="0.3">
      <c r="A10" s="266"/>
      <c r="B10" s="266"/>
      <c r="C10" s="189"/>
      <c r="D10" s="189" t="s">
        <v>581</v>
      </c>
      <c r="E10" s="188" t="s">
        <v>566</v>
      </c>
      <c r="F10" s="188" t="s">
        <v>566</v>
      </c>
      <c r="G10" s="201"/>
    </row>
    <row r="11" spans="1:8" ht="22.5" customHeight="1" thickBot="1" x14ac:dyDescent="0.3">
      <c r="A11" s="266"/>
      <c r="B11" s="266"/>
      <c r="C11" s="189"/>
      <c r="D11" s="189" t="s">
        <v>582</v>
      </c>
      <c r="E11" s="188" t="s">
        <v>566</v>
      </c>
      <c r="F11" s="188" t="s">
        <v>566</v>
      </c>
      <c r="G11" s="201"/>
    </row>
    <row r="12" spans="1:8" ht="22.5" customHeight="1" thickBot="1" x14ac:dyDescent="0.3">
      <c r="A12" s="266"/>
      <c r="B12" s="266"/>
      <c r="C12" s="190">
        <v>1.2</v>
      </c>
      <c r="D12" s="190" t="s">
        <v>583</v>
      </c>
      <c r="E12" s="191">
        <v>2</v>
      </c>
      <c r="F12" s="191">
        <v>2</v>
      </c>
      <c r="G12" s="201"/>
    </row>
    <row r="13" spans="1:8" ht="22.5" customHeight="1" thickBot="1" x14ac:dyDescent="0.3">
      <c r="A13" s="266"/>
      <c r="B13" s="266"/>
      <c r="C13" s="189"/>
      <c r="D13" s="189" t="s">
        <v>584</v>
      </c>
      <c r="E13" s="188" t="s">
        <v>566</v>
      </c>
      <c r="F13" s="188" t="s">
        <v>566</v>
      </c>
      <c r="G13" s="201"/>
    </row>
    <row r="14" spans="1:8" ht="22.5" customHeight="1" thickBot="1" x14ac:dyDescent="0.3">
      <c r="A14" s="266"/>
      <c r="B14" s="266"/>
      <c r="C14" s="189"/>
      <c r="D14" s="189" t="s">
        <v>585</v>
      </c>
      <c r="E14" s="188" t="s">
        <v>566</v>
      </c>
      <c r="F14" s="188" t="s">
        <v>566</v>
      </c>
      <c r="G14" s="201"/>
    </row>
    <row r="15" spans="1:8" ht="22.5" customHeight="1" thickBot="1" x14ac:dyDescent="0.3">
      <c r="A15" s="266"/>
      <c r="B15" s="266"/>
      <c r="C15" s="189"/>
      <c r="D15" s="189" t="s">
        <v>586</v>
      </c>
      <c r="E15" s="188" t="s">
        <v>587</v>
      </c>
      <c r="F15" s="188" t="s">
        <v>587</v>
      </c>
      <c r="G15" s="201"/>
    </row>
    <row r="16" spans="1:8" ht="22.5" customHeight="1" thickBot="1" x14ac:dyDescent="0.3">
      <c r="A16" s="266"/>
      <c r="B16" s="266"/>
      <c r="C16" s="189"/>
      <c r="D16" s="189" t="s">
        <v>588</v>
      </c>
      <c r="E16" s="188" t="s">
        <v>566</v>
      </c>
      <c r="F16" s="188" t="s">
        <v>566</v>
      </c>
      <c r="G16" s="201"/>
    </row>
    <row r="17" spans="1:7" ht="22.5" customHeight="1" thickBot="1" x14ac:dyDescent="0.3">
      <c r="A17" s="266"/>
      <c r="B17" s="266"/>
      <c r="C17" s="189"/>
      <c r="D17" s="189" t="s">
        <v>589</v>
      </c>
      <c r="E17" s="188" t="s">
        <v>587</v>
      </c>
      <c r="F17" s="188" t="s">
        <v>587</v>
      </c>
      <c r="G17" s="201"/>
    </row>
    <row r="18" spans="1:7" ht="22.5" customHeight="1" thickBot="1" x14ac:dyDescent="0.3">
      <c r="A18" s="266"/>
      <c r="B18" s="266"/>
      <c r="C18" s="190">
        <v>1.3</v>
      </c>
      <c r="D18" s="190" t="s">
        <v>590</v>
      </c>
      <c r="E18" s="191" t="s">
        <v>566</v>
      </c>
      <c r="F18" s="191" t="s">
        <v>566</v>
      </c>
      <c r="G18" s="201"/>
    </row>
    <row r="19" spans="1:7" ht="22.5" customHeight="1" thickBot="1" x14ac:dyDescent="0.3">
      <c r="A19" s="266"/>
      <c r="B19" s="266"/>
      <c r="C19" s="203" t="s">
        <v>591</v>
      </c>
      <c r="D19" s="203" t="s">
        <v>592</v>
      </c>
      <c r="E19" s="192" t="s">
        <v>593</v>
      </c>
      <c r="F19" s="192" t="s">
        <v>593</v>
      </c>
      <c r="G19" s="193"/>
    </row>
    <row r="20" spans="1:7" ht="22.5" customHeight="1" thickBot="1" x14ac:dyDescent="0.3">
      <c r="A20" s="266"/>
      <c r="B20" s="266"/>
      <c r="C20" s="194" t="s">
        <v>594</v>
      </c>
      <c r="D20" s="194" t="s">
        <v>595</v>
      </c>
      <c r="E20" s="195" t="s">
        <v>568</v>
      </c>
      <c r="F20" s="195" t="s">
        <v>568</v>
      </c>
      <c r="G20" s="202"/>
    </row>
    <row r="21" spans="1:7" ht="22.5" customHeight="1" thickBot="1" x14ac:dyDescent="0.3">
      <c r="A21" s="266"/>
      <c r="B21" s="266"/>
      <c r="C21" s="194" t="s">
        <v>596</v>
      </c>
      <c r="D21" s="194" t="s">
        <v>597</v>
      </c>
      <c r="E21" s="195" t="s">
        <v>568</v>
      </c>
      <c r="F21" s="195" t="s">
        <v>568</v>
      </c>
      <c r="G21" s="202"/>
    </row>
    <row r="22" spans="1:7" ht="22.5" customHeight="1" thickBot="1" x14ac:dyDescent="0.3">
      <c r="A22" s="266"/>
      <c r="B22" s="266"/>
      <c r="C22" s="199">
        <v>1.4</v>
      </c>
      <c r="D22" s="199" t="s">
        <v>598</v>
      </c>
      <c r="E22" s="196" t="s">
        <v>566</v>
      </c>
      <c r="F22" s="196" t="s">
        <v>566</v>
      </c>
      <c r="G22" s="202"/>
    </row>
    <row r="23" spans="1:7" ht="22.5" customHeight="1" thickBot="1" x14ac:dyDescent="0.3">
      <c r="A23" s="266"/>
      <c r="B23" s="266"/>
      <c r="C23" s="194" t="s">
        <v>591</v>
      </c>
      <c r="D23" s="194" t="s">
        <v>599</v>
      </c>
      <c r="E23" s="195" t="s">
        <v>587</v>
      </c>
      <c r="F23" s="195" t="s">
        <v>587</v>
      </c>
      <c r="G23" s="202"/>
    </row>
    <row r="24" spans="1:7" ht="22.5" customHeight="1" thickBot="1" x14ac:dyDescent="0.3">
      <c r="A24" s="266"/>
      <c r="B24" s="266"/>
      <c r="C24" s="194" t="s">
        <v>594</v>
      </c>
      <c r="D24" s="194" t="s">
        <v>600</v>
      </c>
      <c r="E24" s="195" t="s">
        <v>587</v>
      </c>
      <c r="F24" s="195" t="s">
        <v>587</v>
      </c>
      <c r="G24" s="202"/>
    </row>
    <row r="25" spans="1:7" ht="22.5" customHeight="1" thickBot="1" x14ac:dyDescent="0.3">
      <c r="A25" s="266"/>
      <c r="B25" s="266"/>
      <c r="C25" s="199">
        <v>1.5</v>
      </c>
      <c r="D25" s="199" t="s">
        <v>601</v>
      </c>
      <c r="E25" s="196">
        <v>1</v>
      </c>
      <c r="F25" s="196">
        <v>1</v>
      </c>
      <c r="G25" s="202"/>
    </row>
    <row r="26" spans="1:7" ht="22.5" customHeight="1" thickBot="1" x14ac:dyDescent="0.3">
      <c r="A26" s="266"/>
      <c r="B26" s="266"/>
      <c r="C26" s="194"/>
      <c r="D26" s="194" t="s">
        <v>602</v>
      </c>
      <c r="E26" s="195" t="s">
        <v>587</v>
      </c>
      <c r="F26" s="195" t="s">
        <v>587</v>
      </c>
      <c r="G26" s="202"/>
    </row>
    <row r="27" spans="1:7" ht="22.5" customHeight="1" thickBot="1" x14ac:dyDescent="0.3">
      <c r="A27" s="266"/>
      <c r="B27" s="266"/>
      <c r="C27" s="194"/>
      <c r="D27" s="194" t="s">
        <v>603</v>
      </c>
      <c r="E27" s="195" t="s">
        <v>587</v>
      </c>
      <c r="F27" s="195" t="s">
        <v>587</v>
      </c>
      <c r="G27" s="202"/>
    </row>
    <row r="28" spans="1:7" ht="22.5" customHeight="1" thickBot="1" x14ac:dyDescent="0.3">
      <c r="A28" s="266"/>
      <c r="B28" s="266"/>
      <c r="C28" s="199">
        <v>1.6</v>
      </c>
      <c r="D28" s="199" t="s">
        <v>604</v>
      </c>
      <c r="E28" s="196">
        <v>1</v>
      </c>
      <c r="F28" s="196">
        <v>1</v>
      </c>
      <c r="G28" s="202"/>
    </row>
    <row r="29" spans="1:7" ht="25.5" customHeight="1" thickBot="1" x14ac:dyDescent="0.3">
      <c r="A29" s="266"/>
      <c r="B29" s="266"/>
      <c r="C29" s="194"/>
      <c r="D29" s="194" t="s">
        <v>605</v>
      </c>
      <c r="E29" s="195" t="s">
        <v>587</v>
      </c>
      <c r="F29" s="195" t="s">
        <v>587</v>
      </c>
      <c r="G29" s="202"/>
    </row>
    <row r="30" spans="1:7" ht="25.5" customHeight="1" thickBot="1" x14ac:dyDescent="0.3">
      <c r="A30" s="266"/>
      <c r="B30" s="266"/>
      <c r="C30" s="194"/>
      <c r="D30" s="194" t="s">
        <v>606</v>
      </c>
      <c r="E30" s="195" t="s">
        <v>587</v>
      </c>
      <c r="F30" s="195" t="s">
        <v>587</v>
      </c>
      <c r="G30" s="202"/>
    </row>
    <row r="31" spans="1:7" ht="25.5" customHeight="1" thickBot="1" x14ac:dyDescent="0.3">
      <c r="A31" s="266"/>
      <c r="B31" s="266"/>
      <c r="C31" s="194"/>
      <c r="D31" s="194" t="s">
        <v>607</v>
      </c>
      <c r="E31" s="195" t="s">
        <v>566</v>
      </c>
      <c r="F31" s="195" t="s">
        <v>566</v>
      </c>
      <c r="G31" s="202"/>
    </row>
    <row r="32" spans="1:7" ht="25.5" customHeight="1" thickBot="1" x14ac:dyDescent="0.3">
      <c r="A32" s="265"/>
      <c r="B32" s="265"/>
      <c r="C32" s="267" t="s">
        <v>608</v>
      </c>
      <c r="D32" s="268"/>
      <c r="E32" s="196">
        <v>6</v>
      </c>
      <c r="F32" s="196">
        <v>6</v>
      </c>
      <c r="G32" s="202"/>
    </row>
    <row r="33" spans="1:7" ht="21" customHeight="1" thickBot="1" x14ac:dyDescent="0.3">
      <c r="A33" s="264">
        <v>2</v>
      </c>
      <c r="B33" s="264" t="s">
        <v>609</v>
      </c>
      <c r="C33" s="199">
        <v>2.1</v>
      </c>
      <c r="D33" s="199" t="s">
        <v>610</v>
      </c>
      <c r="E33" s="196" t="s">
        <v>566</v>
      </c>
      <c r="F33" s="196" t="s">
        <v>566</v>
      </c>
      <c r="G33" s="202"/>
    </row>
    <row r="34" spans="1:7" ht="21" customHeight="1" thickBot="1" x14ac:dyDescent="0.3">
      <c r="A34" s="266"/>
      <c r="B34" s="266"/>
      <c r="C34" s="194"/>
      <c r="D34" s="194" t="s">
        <v>611</v>
      </c>
      <c r="E34" s="195" t="s">
        <v>566</v>
      </c>
      <c r="F34" s="195" t="s">
        <v>566</v>
      </c>
      <c r="G34" s="202"/>
    </row>
    <row r="35" spans="1:7" ht="21" customHeight="1" thickBot="1" x14ac:dyDescent="0.3">
      <c r="A35" s="266"/>
      <c r="B35" s="266"/>
      <c r="C35" s="199">
        <v>2.2000000000000002</v>
      </c>
      <c r="D35" s="199" t="s">
        <v>612</v>
      </c>
      <c r="E35" s="196">
        <v>1</v>
      </c>
      <c r="F35" s="196">
        <v>2</v>
      </c>
      <c r="G35" s="202"/>
    </row>
    <row r="36" spans="1:7" ht="21" customHeight="1" thickBot="1" x14ac:dyDescent="0.3">
      <c r="A36" s="266"/>
      <c r="B36" s="266"/>
      <c r="C36" s="194"/>
      <c r="D36" s="194" t="s">
        <v>613</v>
      </c>
      <c r="E36" s="195" t="s">
        <v>566</v>
      </c>
      <c r="F36" s="195" t="s">
        <v>566</v>
      </c>
      <c r="G36" s="202"/>
    </row>
    <row r="37" spans="1:7" ht="21" customHeight="1" thickBot="1" x14ac:dyDescent="0.3">
      <c r="A37" s="266"/>
      <c r="B37" s="266"/>
      <c r="C37" s="194"/>
      <c r="D37" s="194" t="s">
        <v>614</v>
      </c>
      <c r="E37" s="195" t="s">
        <v>566</v>
      </c>
      <c r="F37" s="195" t="s">
        <v>566</v>
      </c>
      <c r="G37" s="202"/>
    </row>
    <row r="38" spans="1:7" ht="21" customHeight="1" thickBot="1" x14ac:dyDescent="0.3">
      <c r="A38" s="266"/>
      <c r="B38" s="266"/>
      <c r="C38" s="199">
        <v>2.2999999999999998</v>
      </c>
      <c r="D38" s="199" t="s">
        <v>615</v>
      </c>
      <c r="E38" s="196" t="s">
        <v>566</v>
      </c>
      <c r="F38" s="196" t="s">
        <v>566</v>
      </c>
      <c r="G38" s="202"/>
    </row>
    <row r="39" spans="1:7" ht="21" customHeight="1" thickBot="1" x14ac:dyDescent="0.3">
      <c r="A39" s="266"/>
      <c r="B39" s="266"/>
      <c r="C39" s="194"/>
      <c r="D39" s="194" t="s">
        <v>616</v>
      </c>
      <c r="E39" s="195" t="s">
        <v>566</v>
      </c>
      <c r="F39" s="195" t="s">
        <v>566</v>
      </c>
      <c r="G39" s="202"/>
    </row>
    <row r="40" spans="1:7" ht="21" customHeight="1" thickBot="1" x14ac:dyDescent="0.3">
      <c r="A40" s="266"/>
      <c r="B40" s="266"/>
      <c r="C40" s="199">
        <v>2.4</v>
      </c>
      <c r="D40" s="199" t="s">
        <v>617</v>
      </c>
      <c r="E40" s="196" t="s">
        <v>567</v>
      </c>
      <c r="F40" s="196" t="s">
        <v>654</v>
      </c>
      <c r="G40" s="202"/>
    </row>
    <row r="41" spans="1:7" ht="21" customHeight="1" thickBot="1" x14ac:dyDescent="0.3">
      <c r="A41" s="266"/>
      <c r="B41" s="266"/>
      <c r="C41" s="194"/>
      <c r="D41" s="194" t="s">
        <v>618</v>
      </c>
      <c r="E41" s="195" t="s">
        <v>566</v>
      </c>
      <c r="F41" s="195" t="s">
        <v>566</v>
      </c>
      <c r="G41" s="202"/>
    </row>
    <row r="42" spans="1:7" ht="21" customHeight="1" thickBot="1" x14ac:dyDescent="0.3">
      <c r="A42" s="266"/>
      <c r="B42" s="266"/>
      <c r="C42" s="194"/>
      <c r="D42" s="194" t="s">
        <v>619</v>
      </c>
      <c r="E42" s="195" t="s">
        <v>566</v>
      </c>
      <c r="F42" s="195" t="s">
        <v>566</v>
      </c>
      <c r="G42" s="202"/>
    </row>
    <row r="43" spans="1:7" ht="21" customHeight="1" thickBot="1" x14ac:dyDescent="0.3">
      <c r="A43" s="266"/>
      <c r="B43" s="266"/>
      <c r="C43" s="194"/>
      <c r="D43" s="194" t="s">
        <v>620</v>
      </c>
      <c r="E43" s="195" t="s">
        <v>566</v>
      </c>
      <c r="F43" s="195" t="s">
        <v>566</v>
      </c>
      <c r="G43" s="202"/>
    </row>
    <row r="44" spans="1:7" ht="21" customHeight="1" thickBot="1" x14ac:dyDescent="0.3">
      <c r="A44" s="266"/>
      <c r="B44" s="266"/>
      <c r="C44" s="199">
        <v>2.5</v>
      </c>
      <c r="D44" s="199" t="s">
        <v>621</v>
      </c>
      <c r="E44" s="196">
        <v>1.5</v>
      </c>
      <c r="F44" s="196">
        <v>2.5</v>
      </c>
      <c r="G44" s="202"/>
    </row>
    <row r="45" spans="1:7" ht="26.25" customHeight="1" thickBot="1" x14ac:dyDescent="0.3">
      <c r="A45" s="266"/>
      <c r="B45" s="266"/>
      <c r="C45" s="194"/>
      <c r="D45" s="194" t="s">
        <v>622</v>
      </c>
      <c r="E45" s="195" t="s">
        <v>566</v>
      </c>
      <c r="F45" s="195" t="s">
        <v>566</v>
      </c>
      <c r="G45" s="202"/>
    </row>
    <row r="46" spans="1:7" ht="21" customHeight="1" thickBot="1" x14ac:dyDescent="0.3">
      <c r="A46" s="266"/>
      <c r="B46" s="266"/>
      <c r="C46" s="194"/>
      <c r="D46" s="194" t="s">
        <v>623</v>
      </c>
      <c r="E46" s="195" t="s">
        <v>587</v>
      </c>
      <c r="F46" s="195" t="s">
        <v>587</v>
      </c>
      <c r="G46" s="202"/>
    </row>
    <row r="47" spans="1:7" ht="21" customHeight="1" thickBot="1" x14ac:dyDescent="0.3">
      <c r="A47" s="266"/>
      <c r="B47" s="266"/>
      <c r="C47" s="194"/>
      <c r="D47" s="194" t="s">
        <v>624</v>
      </c>
      <c r="E47" s="195" t="s">
        <v>587</v>
      </c>
      <c r="F47" s="195" t="s">
        <v>587</v>
      </c>
      <c r="G47" s="202"/>
    </row>
    <row r="48" spans="1:7" ht="21" customHeight="1" thickBot="1" x14ac:dyDescent="0.3">
      <c r="A48" s="266"/>
      <c r="B48" s="266"/>
      <c r="C48" s="194"/>
      <c r="D48" s="194" t="s">
        <v>625</v>
      </c>
      <c r="E48" s="195" t="s">
        <v>566</v>
      </c>
      <c r="F48" s="195" t="s">
        <v>566</v>
      </c>
      <c r="G48" s="202"/>
    </row>
    <row r="49" spans="1:7" ht="35.25" customHeight="1" thickBot="1" x14ac:dyDescent="0.3">
      <c r="A49" s="265"/>
      <c r="B49" s="265"/>
      <c r="C49" s="267" t="s">
        <v>626</v>
      </c>
      <c r="D49" s="268"/>
      <c r="E49" s="196">
        <v>5</v>
      </c>
      <c r="F49" s="196">
        <v>5</v>
      </c>
      <c r="G49" s="202"/>
    </row>
    <row r="50" spans="1:7" ht="23.25" customHeight="1" thickBot="1" x14ac:dyDescent="0.3">
      <c r="A50" s="264">
        <v>3</v>
      </c>
      <c r="B50" s="264" t="s">
        <v>627</v>
      </c>
      <c r="C50" s="199">
        <v>3.1</v>
      </c>
      <c r="D50" s="194" t="s">
        <v>628</v>
      </c>
      <c r="E50" s="195" t="s">
        <v>566</v>
      </c>
      <c r="F50" s="195" t="s">
        <v>566</v>
      </c>
      <c r="G50" s="202"/>
    </row>
    <row r="51" spans="1:7" ht="23.25" customHeight="1" thickBot="1" x14ac:dyDescent="0.3">
      <c r="A51" s="266"/>
      <c r="B51" s="266"/>
      <c r="C51" s="199">
        <v>3.2</v>
      </c>
      <c r="D51" s="194" t="s">
        <v>629</v>
      </c>
      <c r="E51" s="195" t="s">
        <v>566</v>
      </c>
      <c r="F51" s="195" t="s">
        <v>566</v>
      </c>
      <c r="G51" s="202"/>
    </row>
    <row r="52" spans="1:7" ht="23.25" customHeight="1" thickBot="1" x14ac:dyDescent="0.3">
      <c r="A52" s="266"/>
      <c r="B52" s="266"/>
      <c r="C52" s="199">
        <v>3.3</v>
      </c>
      <c r="D52" s="194" t="s">
        <v>630</v>
      </c>
      <c r="E52" s="195" t="s">
        <v>566</v>
      </c>
      <c r="F52" s="195" t="s">
        <v>566</v>
      </c>
      <c r="G52" s="202"/>
    </row>
    <row r="53" spans="1:7" ht="23.25" customHeight="1" thickBot="1" x14ac:dyDescent="0.3">
      <c r="A53" s="266"/>
      <c r="B53" s="266"/>
      <c r="C53" s="199">
        <v>3.4</v>
      </c>
      <c r="D53" s="194" t="s">
        <v>631</v>
      </c>
      <c r="E53" s="195" t="s">
        <v>566</v>
      </c>
      <c r="F53" s="195" t="s">
        <v>566</v>
      </c>
      <c r="G53" s="202"/>
    </row>
    <row r="54" spans="1:7" ht="35.25" customHeight="1" thickBot="1" x14ac:dyDescent="0.3">
      <c r="A54" s="265"/>
      <c r="B54" s="265"/>
      <c r="C54" s="267" t="s">
        <v>632</v>
      </c>
      <c r="D54" s="268"/>
      <c r="E54" s="196">
        <v>2</v>
      </c>
      <c r="F54" s="196">
        <v>2</v>
      </c>
      <c r="G54" s="202"/>
    </row>
    <row r="55" spans="1:7" ht="27.75" customHeight="1" thickBot="1" x14ac:dyDescent="0.3">
      <c r="A55" s="264">
        <v>4</v>
      </c>
      <c r="B55" s="264" t="s">
        <v>633</v>
      </c>
      <c r="C55" s="199">
        <v>4.0999999999999996</v>
      </c>
      <c r="D55" s="194" t="s">
        <v>634</v>
      </c>
      <c r="E55" s="195">
        <v>1</v>
      </c>
      <c r="F55" s="195">
        <v>1</v>
      </c>
      <c r="G55" s="202"/>
    </row>
    <row r="56" spans="1:7" ht="27.75" customHeight="1" thickBot="1" x14ac:dyDescent="0.3">
      <c r="A56" s="266"/>
      <c r="B56" s="266"/>
      <c r="C56" s="199">
        <v>4.2</v>
      </c>
      <c r="D56" s="194" t="s">
        <v>635</v>
      </c>
      <c r="E56" s="195">
        <v>1</v>
      </c>
      <c r="F56" s="195">
        <v>1</v>
      </c>
      <c r="G56" s="202"/>
    </row>
    <row r="57" spans="1:7" ht="27.75" customHeight="1" thickBot="1" x14ac:dyDescent="0.3">
      <c r="A57" s="265"/>
      <c r="B57" s="265"/>
      <c r="C57" s="194"/>
      <c r="D57" s="197" t="s">
        <v>636</v>
      </c>
      <c r="E57" s="196">
        <v>2</v>
      </c>
      <c r="F57" s="196">
        <v>2</v>
      </c>
      <c r="G57" s="202"/>
    </row>
    <row r="58" spans="1:7" ht="35.25" customHeight="1" thickBot="1" x14ac:dyDescent="0.3">
      <c r="A58" s="264">
        <v>5</v>
      </c>
      <c r="B58" s="264" t="s">
        <v>637</v>
      </c>
      <c r="C58" s="199">
        <v>5.0999999999999996</v>
      </c>
      <c r="D58" s="194" t="s">
        <v>638</v>
      </c>
      <c r="E58" s="195">
        <v>1</v>
      </c>
      <c r="F58" s="195">
        <v>1</v>
      </c>
      <c r="G58" s="202"/>
    </row>
    <row r="59" spans="1:7" ht="35.25" customHeight="1" thickBot="1" x14ac:dyDescent="0.3">
      <c r="A59" s="266"/>
      <c r="B59" s="266"/>
      <c r="C59" s="199">
        <v>5.2</v>
      </c>
      <c r="D59" s="194" t="s">
        <v>639</v>
      </c>
      <c r="E59" s="195">
        <v>1</v>
      </c>
      <c r="F59" s="195">
        <v>1</v>
      </c>
      <c r="G59" s="202"/>
    </row>
    <row r="60" spans="1:7" ht="35.25" customHeight="1" thickBot="1" x14ac:dyDescent="0.3">
      <c r="A60" s="265"/>
      <c r="B60" s="265"/>
      <c r="C60" s="267" t="s">
        <v>640</v>
      </c>
      <c r="D60" s="268"/>
      <c r="E60" s="196">
        <v>2</v>
      </c>
      <c r="F60" s="196">
        <v>2</v>
      </c>
      <c r="G60" s="202"/>
    </row>
    <row r="61" spans="1:7" ht="35.25" customHeight="1" thickBot="1" x14ac:dyDescent="0.3">
      <c r="A61" s="264">
        <v>6</v>
      </c>
      <c r="B61" s="264" t="s">
        <v>641</v>
      </c>
      <c r="C61" s="271" t="s">
        <v>642</v>
      </c>
      <c r="D61" s="272"/>
      <c r="E61" s="195">
        <v>1</v>
      </c>
      <c r="F61" s="195">
        <v>0</v>
      </c>
      <c r="G61" s="202"/>
    </row>
    <row r="62" spans="1:7" ht="35.25" customHeight="1" thickBot="1" x14ac:dyDescent="0.3">
      <c r="A62" s="266"/>
      <c r="B62" s="266"/>
      <c r="C62" s="271" t="s">
        <v>643</v>
      </c>
      <c r="D62" s="272"/>
      <c r="E62" s="195">
        <v>1</v>
      </c>
      <c r="F62" s="195">
        <v>0</v>
      </c>
      <c r="G62" s="202"/>
    </row>
    <row r="63" spans="1:7" ht="35.25" customHeight="1" thickBot="1" x14ac:dyDescent="0.3">
      <c r="A63" s="266"/>
      <c r="B63" s="266"/>
      <c r="C63" s="271" t="s">
        <v>644</v>
      </c>
      <c r="D63" s="272"/>
      <c r="E63" s="195">
        <v>1</v>
      </c>
      <c r="F63" s="195">
        <v>1</v>
      </c>
      <c r="G63" s="202"/>
    </row>
    <row r="64" spans="1:7" ht="35.25" customHeight="1" thickBot="1" x14ac:dyDescent="0.3">
      <c r="A64" s="265"/>
      <c r="B64" s="265"/>
      <c r="C64" s="267" t="s">
        <v>645</v>
      </c>
      <c r="D64" s="268"/>
      <c r="E64" s="196">
        <v>3</v>
      </c>
      <c r="F64" s="196">
        <v>1</v>
      </c>
      <c r="G64" s="202"/>
    </row>
    <row r="65" spans="1:7" ht="35.25" customHeight="1" x14ac:dyDescent="0.25">
      <c r="A65" s="264" t="s">
        <v>646</v>
      </c>
      <c r="B65" s="258" t="s">
        <v>647</v>
      </c>
      <c r="C65" s="259"/>
      <c r="D65" s="260"/>
      <c r="E65" s="264">
        <v>80</v>
      </c>
      <c r="F65" s="256">
        <v>0</v>
      </c>
      <c r="G65" s="269"/>
    </row>
    <row r="66" spans="1:7" ht="35.25" customHeight="1" thickBot="1" x14ac:dyDescent="0.3">
      <c r="A66" s="265"/>
      <c r="B66" s="261" t="s">
        <v>648</v>
      </c>
      <c r="C66" s="262"/>
      <c r="D66" s="263"/>
      <c r="E66" s="265"/>
      <c r="F66" s="257"/>
      <c r="G66" s="270"/>
    </row>
    <row r="67" spans="1:7" ht="15.75" thickBot="1" x14ac:dyDescent="0.3">
      <c r="A67" s="254" t="s">
        <v>649</v>
      </c>
      <c r="B67" s="273"/>
      <c r="C67" s="273"/>
      <c r="D67" s="255"/>
      <c r="E67" s="198">
        <v>100</v>
      </c>
      <c r="F67" s="195">
        <f>SUM(F32,F49,F54,F57,F60,F64,F65)</f>
        <v>18</v>
      </c>
      <c r="G67" s="202"/>
    </row>
  </sheetData>
  <mergeCells count="39">
    <mergeCell ref="A67:D67"/>
    <mergeCell ref="A65:A66"/>
    <mergeCell ref="B65:D65"/>
    <mergeCell ref="B66:D66"/>
    <mergeCell ref="E65:E66"/>
    <mergeCell ref="F65:F66"/>
    <mergeCell ref="G65:G66"/>
    <mergeCell ref="A61:A64"/>
    <mergeCell ref="B61:B64"/>
    <mergeCell ref="C61:D61"/>
    <mergeCell ref="C62:D62"/>
    <mergeCell ref="C63:D63"/>
    <mergeCell ref="C64:D64"/>
    <mergeCell ref="A58:A60"/>
    <mergeCell ref="B58:B60"/>
    <mergeCell ref="C60:D60"/>
    <mergeCell ref="G7:G8"/>
    <mergeCell ref="A9:A32"/>
    <mergeCell ref="B9:B32"/>
    <mergeCell ref="C32:D32"/>
    <mergeCell ref="A33:A49"/>
    <mergeCell ref="B33:B49"/>
    <mergeCell ref="C49:D49"/>
    <mergeCell ref="F7:F8"/>
    <mergeCell ref="A50:A54"/>
    <mergeCell ref="B50:B54"/>
    <mergeCell ref="C54:D54"/>
    <mergeCell ref="A55:A57"/>
    <mergeCell ref="B55:B57"/>
    <mergeCell ref="C6:D6"/>
    <mergeCell ref="A7:A8"/>
    <mergeCell ref="B7:D7"/>
    <mergeCell ref="B8:D8"/>
    <mergeCell ref="E7:E8"/>
    <mergeCell ref="A1:C1"/>
    <mergeCell ref="D1:F1"/>
    <mergeCell ref="A2:C2"/>
    <mergeCell ref="D2:F2"/>
    <mergeCell ref="A4:F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BANG KIEM TRA DP</vt:lpstr>
      <vt:lpstr>CẢI TIẾN</vt:lpstr>
      <vt:lpstr>1205</vt:lpstr>
      <vt:lpstr>'BANG KIEM TRA DP'!Print_Titles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cp:lastModifiedBy>
  <cp:lastPrinted>2022-11-18T04:20:31Z</cp:lastPrinted>
  <dcterms:created xsi:type="dcterms:W3CDTF">2022-11-03T10:34:10Z</dcterms:created>
  <dcterms:modified xsi:type="dcterms:W3CDTF">2022-11-20T12:16:13Z</dcterms:modified>
</cp:coreProperties>
</file>